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<sst xmlns="http://schemas.openxmlformats.org/spreadsheetml/2006/main" count="525" uniqueCount="207">
  <si>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</si>
  <si>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</si>
  <si>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</si>
  <si>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</si>
  <si>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</si>
  <si>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</si>
  <si>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</si>
  <si>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</si>
  <si>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</si>
  <si>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</si>
  <si>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</si>
  <si>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</si>
  <si>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</si>
  <si>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</si>
  <si>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</si>
  <si>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</si>
  <si>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</si>
  <si>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</si>
  <si>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</si>
  <si>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</si>
  <si>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</si>
  <si>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</si>
  <si>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</si>
  <si>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</si>
  <si>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</si>
  <si>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</si>
  <si>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</si>
  <si>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</si>
  <si>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</si>
  <si>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</si>
  <si>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</si>
  <si>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</si>
  <si>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</si>
  <si>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</si>
  <si>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</si>
  <si>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</si>
  <si>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</si>
  <si>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</si>
  <si>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</si>
  <si>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</si>
  <si>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</si>
  <si>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</si>
  <si>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</si>
  <si>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</si>
  <si>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</si>
  <si>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</si>
  <si>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</si>
  <si>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</si>
  <si>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</si>
  <si>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</si>
  <si>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</si>
  <si>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</si>
  <si>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</si>
  <si>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</si>
  <si>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</si>
  <si>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</si>
  <si>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</si>
  <si>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</si>
  <si>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</si>
  <si>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</si>
  <si>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</si>
  <si>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</si>
  <si>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</si>
  <si>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</si>
  <si>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</si>
  <si>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</si>
  <si>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</si>
  <si>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</si>
  <si>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</si>
  <si>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</si>
  <si>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</si>
  <si>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</si>
  <si>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</si>
  <si>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</si>
  <si>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Безопасность дорожного движения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</si>
  <si>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</si>
  <si>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</si>
  <si>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</si>
  <si>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Мероприятия по содержанию объектов муниципальной собственности</t>
  </si>
  <si>
    <t>412</t>
  </si>
  <si>
    <t>0000000000</t>
  </si>
  <si>
    <t>9999910010</t>
  </si>
  <si>
    <t>9999910020</t>
  </si>
  <si>
    <t>9999910030</t>
  </si>
  <si>
    <t>9999910040</t>
  </si>
  <si>
    <t>0610120060</t>
  </si>
  <si>
    <t>0710000000</t>
  </si>
  <si>
    <t>Субсидии за счет средств дорожного фонда Приморского края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</si>
  <si>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</si>
  <si>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</si>
  <si>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>Организация и содержание мест захоронения</t>
  </si>
  <si>
    <t>Подпрограмма "Развитие культуры"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</si>
  <si>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</si>
  <si>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0100000000</t>
  </si>
  <si>
    <t>0110000000</t>
  </si>
  <si>
    <t>0110104010</t>
  </si>
  <si>
    <t>0210120020</t>
  </si>
  <si>
    <t>9999910050</t>
  </si>
  <si>
    <t>9999970060</t>
  </si>
  <si>
    <t>Глава Смоляниновского городского поселения                                                            С.А.Ковальчук</t>
  </si>
  <si>
    <t>Глава Смоляниновского городского поселения</t>
  </si>
  <si>
    <t>Председатель МК Смоляниновского городского поселения</t>
  </si>
  <si>
    <t>Резервный фонд администрации Смоляниновского городского поселения</t>
  </si>
  <si>
    <t>Муниципальное казенное учреждение "Хозяйственное управление администрации Смоляниновского городского поселения"</t>
  </si>
  <si>
    <t>Муниципальная программа "Противодействие коррупции на территории Смоляниновского городского поселения на 2016-2018 годы"</t>
  </si>
  <si>
    <t>12 0 00 00000</t>
  </si>
  <si>
    <t>Реализация мероприятий по противодействию коррупции</t>
  </si>
  <si>
    <t>12 0 00 20180</t>
  </si>
  <si>
    <t>244</t>
  </si>
  <si>
    <t xml:space="preserve">Муниципальная программа "Противодействия терроризму, экстремизму и профилактике правонарушений и борьбы с преступностью в Смоляниновском городском поселении на 2014-2017 годы"  </t>
  </si>
  <si>
    <t>Подпрограмма №1 "Профилактика терроризма и экстремизма в Смоляниновском городмком поселении на 2014-2017 годы"</t>
  </si>
  <si>
    <t>06 1 00 00000</t>
  </si>
  <si>
    <t>Подпрограмма №2 "Профилактика терроризма и  экстремизма в молодежной среде в Смоляниновском городском поселении на 2014-2017 годы"</t>
  </si>
  <si>
    <t>06 2 00 00000</t>
  </si>
  <si>
    <t>Мероприятия по профилактике экстремизма и терроризма в молодежной среде</t>
  </si>
  <si>
    <t>06 2 01 20160</t>
  </si>
  <si>
    <t>Подпрограмма №3 "Профилактика правонарушений и борьба с преступностью в Смоляниновском городском поселении на 2014-2017 годы"</t>
  </si>
  <si>
    <t>06 3 00 00000</t>
  </si>
  <si>
    <t>Мероприятия по профилактике правонарушений и борьба с преступностью в Смоляниновском городском поселении на 2014-2017 годы"</t>
  </si>
  <si>
    <t>06 3 01 20260</t>
  </si>
  <si>
    <t>Подпрограмма №4 "Доступная среда" на 2011-2020 годы</t>
  </si>
  <si>
    <t>06 4 00 00000</t>
  </si>
  <si>
    <t>06 4 01 20360</t>
  </si>
  <si>
    <t>Муниципальная программа Смоляниновского городского поселения "Передача полномочий по земельному контролю на 2014-2017 годы"</t>
  </si>
  <si>
    <t>00 0 00 00000</t>
  </si>
  <si>
    <t>09 1 01 04 090</t>
  </si>
  <si>
    <t>Муниципальная программа "Безопасное поселение" на 2016-2018 годы</t>
  </si>
  <si>
    <t>13 1 02 00000</t>
  </si>
  <si>
    <t xml:space="preserve">Субвенции на осуществление первичного воинского учета на территориях, где отсутствуют военные комиссариаты </t>
  </si>
  <si>
    <t>13 1 02 51180</t>
  </si>
  <si>
    <t xml:space="preserve">Муниципальная программа Смоляниновского городского поселения "Защита населения и территории от чрезвычайных ситуаций, обеспечение пожарной безопасности на 2014 - 2017 годы" </t>
  </si>
  <si>
    <t>05 0 00 00000</t>
  </si>
  <si>
    <t>05 1 01 20050</t>
  </si>
  <si>
    <t>Подпрограмма №1"Снижение рисков и смягчение последствий чрезвычайных ситуаций природного и техногенного характера в Смоляниновском городском поселении на 2014-2017 годы"</t>
  </si>
  <si>
    <t>Подпрограмма №2 "Пожарная безопасность в Смоляниновском городском поселении на 2014-2017 годы"</t>
  </si>
  <si>
    <t>05 2 00 00000</t>
  </si>
  <si>
    <t>05 2 01 20150</t>
  </si>
  <si>
    <t xml:space="preserve">Муниципальная программа "Модернизация дорожной сети Смоляниновского  городского поселения" на 2014 - 2017 годы </t>
  </si>
  <si>
    <t>Содержание и ремонт автомобильных дорог муниципального значенияСмоляниновского городского поселения</t>
  </si>
  <si>
    <t>07 1 02 92390</t>
  </si>
  <si>
    <t>07 1 01 20070</t>
  </si>
  <si>
    <t>Содержание и ремонт подъездных путей и придомовых территорий МКД Смоляниновского городского поселения</t>
  </si>
  <si>
    <t>07 2 00 00000</t>
  </si>
  <si>
    <t>07 1 00 00000</t>
  </si>
  <si>
    <t>07 2 01 20170</t>
  </si>
  <si>
    <t>07 3 00 00000</t>
  </si>
  <si>
    <t>07 3 01 20270</t>
  </si>
  <si>
    <t>10 1 00 00000</t>
  </si>
  <si>
    <t>10 1 01 04100</t>
  </si>
  <si>
    <t xml:space="preserve">Муниципальная программа "Энергоэффективность и развитие  энергетики в Смоляниновском городском поселении на 2014-2017 годы" </t>
  </si>
  <si>
    <t>08 1 00 00000</t>
  </si>
  <si>
    <t>08 1 01 20080</t>
  </si>
  <si>
    <t>Муниципальная программа "Экономическое развитие и инновационная экономика Смоляниновского городского поселения на 2014-2017 годы"</t>
  </si>
  <si>
    <t>11 0 00 00000</t>
  </si>
  <si>
    <t>Подпрограмма №1 "Развитие малого и среднего предпринимательства в Смоляниновском городском поселении на 2014-2017 годы"</t>
  </si>
  <si>
    <t>11 1 01 20110</t>
  </si>
  <si>
    <t xml:space="preserve">Муниципальная программа Смоляниновского городского поселения "Обеспечение доступным жильем и качественными услугами жилищно-коммунального хозяйства населения Смоляниновского городского поселения" на 2014-2017 годы </t>
  </si>
  <si>
    <t>03 1 01 20030</t>
  </si>
  <si>
    <t xml:space="preserve">Подпрограмма "Переселение граждан Смоляниновского городского поселения из аварийного жилищного фонда с учетом необходимости развития жилищного строительства" </t>
  </si>
  <si>
    <t>03 2 01 S9602</t>
  </si>
  <si>
    <t xml:space="preserve">Муниципальная программа "Развитие культуры в Смоляниновском городском поселении" на 2014 - 2017 годы </t>
  </si>
  <si>
    <t xml:space="preserve">Муниципальная программа "Развитие физической культуры и спорта в Смоляниновском городском поселении" на 2014-2017 годы </t>
  </si>
  <si>
    <t>Процентные платежи по муниципальному долгу Смоляниновского городского поселения</t>
  </si>
  <si>
    <t>01 1 01 04010</t>
  </si>
  <si>
    <t>02 1 01 20020</t>
  </si>
  <si>
    <t>04 4 01 20340</t>
  </si>
  <si>
    <t>04 3 01 20240</t>
  </si>
  <si>
    <t xml:space="preserve">Муниципальная программа Смоляниновского городского поселения "Благоустройство Смоляниновского  городского поселения на 2014-2017 годы" </t>
  </si>
  <si>
    <t>Мероприятия по озеленению</t>
  </si>
  <si>
    <t>04 2 01 20140</t>
  </si>
  <si>
    <t>Мероприятия по содержанию, ремонту и строительсту уличного освещения</t>
  </si>
  <si>
    <t>04 1 01 20040</t>
  </si>
  <si>
    <t>04 0 00 00000</t>
  </si>
  <si>
    <t>Субсидии юридическим лицам (кроме государственных учреждений) и физическим лицам - производителям товаров, работ, услуг</t>
  </si>
  <si>
    <t>03 7 01 20530</t>
  </si>
  <si>
    <t>Муниципальная целевая программа "Чистая вода" на 2013-2017 годы</t>
  </si>
  <si>
    <t>03 6 01 20430</t>
  </si>
  <si>
    <t>Обеспечение мероприятий на реконструкцию, модернизацию и капитальный ремонт объектов водопроводно-канализационного хозяйства</t>
  </si>
  <si>
    <t>Исполнение судебных актов</t>
  </si>
  <si>
    <t>99 9 99 10070</t>
  </si>
  <si>
    <t>830</t>
  </si>
  <si>
    <t>Расходы, связанные с исполнением решений, принятых судебными органами</t>
  </si>
  <si>
    <t>03 5 02 20340</t>
  </si>
  <si>
    <t>Капитальный ремонт сетей теплоснабжения и ГВС к модульной котельной</t>
  </si>
  <si>
    <t>03 5 01 20330</t>
  </si>
  <si>
    <t>Мероприятия по ремонтам и заменам сетей теплоснабжения</t>
  </si>
  <si>
    <t>03 4 02 04040</t>
  </si>
  <si>
    <t xml:space="preserve">Межбюджетные трансферты в бюджет Шкотовского муниципального района на исполнение полномочий по осуществлению муниципального жилищного контроля </t>
  </si>
  <si>
    <t>03 4 01 04030</t>
  </si>
  <si>
    <t xml:space="preserve"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 </t>
  </si>
  <si>
    <t>03 3 01 20230</t>
  </si>
  <si>
    <t>Подпрограмма №3 "Обеспечение мероприятий по капитальному ремонту многоквартирных домов за счет средсв бюджетов на 2014-2017 годы"</t>
  </si>
  <si>
    <t>03 2 01 09602</t>
  </si>
  <si>
    <t>03 2 01 09502</t>
  </si>
  <si>
    <t>Субсидии на обеспечение мероприятий по переселению граждан из аварийного жилищного фонда за счет средств бюджетов (этап 2016 года)</t>
  </si>
  <si>
    <t>Субсидии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 (этап 2016 года)</t>
  </si>
  <si>
    <t>03 2 00 00000</t>
  </si>
  <si>
    <t>Отчет об исполнении расходной части бюджета Смоляниновского городского поселения за 2016 год</t>
  </si>
  <si>
    <t>Приложение 2</t>
  </si>
  <si>
    <t>к муниципальному правовому акту</t>
  </si>
  <si>
    <t>Смоляниновского городского поселения</t>
  </si>
  <si>
    <t xml:space="preserve">Ведомство </t>
  </si>
  <si>
    <t>Назначено на 2016 год</t>
  </si>
  <si>
    <t>Исполнено за 2016 год</t>
  </si>
  <si>
    <t>% исполнения</t>
  </si>
  <si>
    <t>Отклонение (+,-)</t>
  </si>
  <si>
    <t>от "26 "апреля  2017 года 10 -МПА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</si>
</sst>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  <numFmt numFmtId="173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right" vertical="top" shrinkToFit="1"/>
    </xf>
    <xf numFmtId="49" fontId="12" fillId="25" borderId="10" xfId="0" applyNumberFormat="1" applyFont="1" applyFill="1" applyBorder="1" applyAlignment="1">
      <alignment horizontal="center" vertical="top" shrinkToFi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top" shrinkToFit="1"/>
    </xf>
    <xf numFmtId="2" fontId="1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3" fontId="1" fillId="0" borderId="0" xfId="0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25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76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51"/>
  <sheetViews>
    <sheetView showGridLines="0" tabSelected="1" view="pageBreakPreview" zoomScaleSheetLayoutView="100" zoomScalePageLayoutView="0" workbookViewId="0" topLeftCell="A1">
      <selection activeCell="O11" sqref="O11"/>
    </sheetView>
  </sheetViews>
  <sheetFormatPr defaultColWidth="9.00390625" defaultRowHeight="12.75" outlineLevelRow="5"/>
  <cols>
    <col min="1" max="1" width="64.375" style="10" customWidth="1"/>
    <col min="2" max="2" width="7.375" style="10" customWidth="1"/>
    <col min="3" max="3" width="8.00390625" style="1" customWidth="1"/>
    <col min="4" max="4" width="12.375" style="1" customWidth="1"/>
    <col min="5" max="5" width="5.00390625" style="1" customWidth="1"/>
    <col min="6" max="6" width="14.75390625" style="10" customWidth="1"/>
    <col min="7" max="14" width="0" style="1" hidden="1" customWidth="1"/>
    <col min="15" max="15" width="15.00390625" style="1" customWidth="1"/>
    <col min="16" max="16" width="9.25390625" style="1" customWidth="1"/>
    <col min="17" max="17" width="19.75390625" style="1" customWidth="1"/>
    <col min="18" max="16384" width="9.125" style="1" customWidth="1"/>
  </cols>
  <sheetData>
    <row r="1" spans="1:22" s="22" customFormat="1" ht="17.25" customHeight="1">
      <c r="A1" s="21"/>
      <c r="B1" s="21"/>
      <c r="C1" s="21"/>
      <c r="D1" s="21"/>
      <c r="O1" s="58" t="s">
        <v>198</v>
      </c>
      <c r="P1" s="58"/>
      <c r="Q1" s="58"/>
      <c r="R1" s="45"/>
      <c r="S1" s="45"/>
      <c r="T1" s="45"/>
      <c r="U1" s="45"/>
      <c r="V1" s="45"/>
    </row>
    <row r="2" spans="5:22" ht="17.25" customHeight="1" hidden="1">
      <c r="E2" s="61"/>
      <c r="F2" s="61"/>
      <c r="O2" s="46"/>
      <c r="P2" s="46"/>
      <c r="Q2" s="46"/>
      <c r="R2" s="45"/>
      <c r="S2" s="45"/>
      <c r="T2" s="45"/>
      <c r="U2" s="45"/>
      <c r="V2" s="45"/>
    </row>
    <row r="3" spans="5:22" ht="13.5" customHeight="1" hidden="1">
      <c r="E3" s="61"/>
      <c r="F3" s="61"/>
      <c r="O3" s="46"/>
      <c r="P3" s="46"/>
      <c r="Q3" s="46"/>
      <c r="R3" s="45"/>
      <c r="S3" s="45"/>
      <c r="T3" s="45"/>
      <c r="U3" s="45"/>
      <c r="V3" s="45"/>
    </row>
    <row r="4" spans="15:22" ht="15.75" customHeight="1" hidden="1">
      <c r="O4" s="46"/>
      <c r="P4" s="46"/>
      <c r="Q4" s="46"/>
      <c r="R4" s="45"/>
      <c r="S4" s="45"/>
      <c r="T4" s="45"/>
      <c r="U4" s="45"/>
      <c r="V4" s="45"/>
    </row>
    <row r="5" spans="15:22" ht="15.75" customHeight="1">
      <c r="O5" s="59" t="s">
        <v>199</v>
      </c>
      <c r="P5" s="59"/>
      <c r="Q5" s="59"/>
      <c r="R5" s="45"/>
      <c r="S5" s="45"/>
      <c r="T5" s="45"/>
      <c r="U5" s="45"/>
      <c r="V5" s="45"/>
    </row>
    <row r="6" spans="15:22" ht="24.75" customHeight="1">
      <c r="O6" s="59" t="s">
        <v>200</v>
      </c>
      <c r="P6" s="59"/>
      <c r="Q6" s="59"/>
      <c r="R6" s="45"/>
      <c r="S6" s="45"/>
      <c r="T6" s="45"/>
      <c r="U6" s="45"/>
      <c r="V6" s="45"/>
    </row>
    <row r="7" spans="1:22" ht="18" customHeight="1">
      <c r="A7" s="63"/>
      <c r="B7" s="63"/>
      <c r="C7" s="63"/>
      <c r="D7" s="63"/>
      <c r="E7" s="63"/>
      <c r="F7" s="63"/>
      <c r="G7" s="15"/>
      <c r="H7" s="15"/>
      <c r="I7" s="15"/>
      <c r="J7" s="15"/>
      <c r="K7" s="15"/>
      <c r="L7" s="15"/>
      <c r="M7" s="15"/>
      <c r="N7" s="15"/>
      <c r="O7" s="59" t="s">
        <v>206</v>
      </c>
      <c r="P7" s="59"/>
      <c r="Q7" s="59"/>
      <c r="R7" s="45"/>
      <c r="S7" s="45"/>
      <c r="T7" s="45"/>
      <c r="U7" s="45"/>
      <c r="V7" s="45"/>
    </row>
    <row r="8" spans="1:22" ht="20.25" customHeight="1">
      <c r="A8" s="64" t="s">
        <v>197</v>
      </c>
      <c r="B8" s="64"/>
      <c r="C8" s="64"/>
      <c r="D8" s="64"/>
      <c r="E8" s="64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16"/>
      <c r="S8" s="16"/>
      <c r="T8" s="16"/>
      <c r="U8" s="16"/>
      <c r="V8" s="16"/>
    </row>
    <row r="9" spans="1:17" ht="38.25" customHeight="1" hidden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36"/>
      <c r="P9" s="36"/>
      <c r="Q9" s="36"/>
    </row>
    <row r="10" spans="1:17" ht="15.75" hidden="1">
      <c r="A10" s="18"/>
      <c r="B10" s="18"/>
      <c r="C10" s="17"/>
      <c r="D10" s="17"/>
      <c r="E10" s="17"/>
      <c r="F10" s="17" t="s">
        <v>27</v>
      </c>
      <c r="G10" s="17"/>
      <c r="H10" s="17"/>
      <c r="I10" s="17"/>
      <c r="J10" s="17"/>
      <c r="K10" s="17"/>
      <c r="L10" s="17"/>
      <c r="M10" s="17"/>
      <c r="N10" s="17"/>
      <c r="O10" s="37"/>
      <c r="P10" s="37"/>
      <c r="Q10" s="37"/>
    </row>
    <row r="11" spans="1:17" ht="61.5" customHeight="1">
      <c r="A11" s="3" t="s">
        <v>28</v>
      </c>
      <c r="B11" s="47" t="s">
        <v>201</v>
      </c>
      <c r="C11" s="2" t="s">
        <v>29</v>
      </c>
      <c r="D11" s="2" t="s">
        <v>30</v>
      </c>
      <c r="E11" s="2" t="s">
        <v>31</v>
      </c>
      <c r="F11" s="48" t="s">
        <v>202</v>
      </c>
      <c r="G11" s="2" t="s">
        <v>2</v>
      </c>
      <c r="H11" s="2" t="s">
        <v>2</v>
      </c>
      <c r="I11" s="2" t="s">
        <v>2</v>
      </c>
      <c r="J11" s="2" t="s">
        <v>2</v>
      </c>
      <c r="K11" s="2" t="s">
        <v>2</v>
      </c>
      <c r="L11" s="2" t="s">
        <v>2</v>
      </c>
      <c r="M11" s="2" t="s">
        <v>2</v>
      </c>
      <c r="N11" s="2" t="s">
        <v>2</v>
      </c>
      <c r="O11" s="49" t="s">
        <v>203</v>
      </c>
      <c r="P11" s="50" t="s">
        <v>204</v>
      </c>
      <c r="Q11" s="50" t="s">
        <v>205</v>
      </c>
    </row>
    <row r="12" spans="1:17" ht="12.75" customHeight="1">
      <c r="A12" s="3">
        <v>1</v>
      </c>
      <c r="B12" s="3"/>
      <c r="C12" s="2">
        <v>2</v>
      </c>
      <c r="D12" s="2">
        <v>3</v>
      </c>
      <c r="E12" s="2">
        <v>4</v>
      </c>
      <c r="F12" s="3">
        <v>5</v>
      </c>
      <c r="G12" s="2"/>
      <c r="H12" s="2"/>
      <c r="I12" s="2"/>
      <c r="J12" s="2"/>
      <c r="K12" s="2"/>
      <c r="L12" s="2"/>
      <c r="M12" s="2"/>
      <c r="N12" s="2"/>
      <c r="O12" s="3"/>
      <c r="P12" s="3"/>
      <c r="Q12" s="3"/>
    </row>
    <row r="13" spans="1:17" s="14" customFormat="1" ht="15.75">
      <c r="A13" s="19" t="s">
        <v>18</v>
      </c>
      <c r="B13" s="51">
        <v>958</v>
      </c>
      <c r="C13" s="11" t="s">
        <v>4</v>
      </c>
      <c r="D13" s="40" t="s">
        <v>80</v>
      </c>
      <c r="E13" s="11" t="s">
        <v>3</v>
      </c>
      <c r="F13" s="28">
        <f>F14+F17+F21+F29+F32</f>
        <v>4559.86029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  <c r="O13" s="28">
        <f>O14+O17+O21+O29+O32</f>
        <v>4257.65847</v>
      </c>
      <c r="P13" s="52">
        <f>O13/F13*100</f>
        <v>93.37256405283418</v>
      </c>
      <c r="Q13" s="28">
        <f>F13-O13</f>
        <v>302.2018199999993</v>
      </c>
    </row>
    <row r="14" spans="1:17" ht="35.25" customHeight="1" outlineLevel="1">
      <c r="A14" s="19" t="s">
        <v>55</v>
      </c>
      <c r="B14" s="51">
        <v>958</v>
      </c>
      <c r="C14" s="4" t="s">
        <v>5</v>
      </c>
      <c r="D14" s="4" t="s">
        <v>80</v>
      </c>
      <c r="E14" s="4" t="s">
        <v>3</v>
      </c>
      <c r="F14" s="27">
        <f>SUM(F16)</f>
        <v>1291.646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  <c r="O14" s="27">
        <f>SUM(O16)</f>
        <v>1265.40256</v>
      </c>
      <c r="P14" s="53">
        <f>P15</f>
        <v>97.96821729792839</v>
      </c>
      <c r="Q14" s="27">
        <f>SUM(Q16)</f>
        <v>26.243439999999964</v>
      </c>
    </row>
    <row r="15" spans="1:17" ht="15.75" outlineLevel="3">
      <c r="A15" s="20" t="s">
        <v>100</v>
      </c>
      <c r="B15" s="51">
        <v>958</v>
      </c>
      <c r="C15" s="4" t="s">
        <v>5</v>
      </c>
      <c r="D15" s="4" t="s">
        <v>81</v>
      </c>
      <c r="E15" s="4" t="s">
        <v>3</v>
      </c>
      <c r="F15" s="27">
        <f>SUM(F16)</f>
        <v>1291.646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  <c r="O15" s="27">
        <f>SUM(O16)</f>
        <v>1265.40256</v>
      </c>
      <c r="P15" s="53">
        <f>P16</f>
        <v>97.96821729792839</v>
      </c>
      <c r="Q15" s="27">
        <f>SUM(Q16)</f>
        <v>26.243439999999964</v>
      </c>
    </row>
    <row r="16" spans="1:17" ht="31.5" outlineLevel="5">
      <c r="A16" s="26" t="s">
        <v>56</v>
      </c>
      <c r="B16" s="51">
        <v>958</v>
      </c>
      <c r="C16" s="4" t="s">
        <v>5</v>
      </c>
      <c r="D16" s="4" t="s">
        <v>81</v>
      </c>
      <c r="E16" s="4" t="s">
        <v>57</v>
      </c>
      <c r="F16" s="27">
        <v>1291.646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  <c r="O16" s="27">
        <v>1265.40256</v>
      </c>
      <c r="P16" s="53">
        <f>O16/F16*100</f>
        <v>97.96821729792839</v>
      </c>
      <c r="Q16" s="27">
        <f>F16-O16</f>
        <v>26.243439999999964</v>
      </c>
    </row>
    <row r="17" spans="1:17" ht="47.25" customHeight="1" outlineLevel="1">
      <c r="A17" s="19" t="s">
        <v>19</v>
      </c>
      <c r="B17" s="51">
        <v>958</v>
      </c>
      <c r="C17" s="4" t="s">
        <v>6</v>
      </c>
      <c r="D17" s="4" t="s">
        <v>80</v>
      </c>
      <c r="E17" s="4" t="s">
        <v>3</v>
      </c>
      <c r="F17" s="27">
        <f>SUM(F18)</f>
        <v>758.354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  <c r="O17" s="27">
        <f>SUM(O18)</f>
        <v>758.35355</v>
      </c>
      <c r="P17" s="53">
        <f>P18</f>
        <v>99.9999406609578</v>
      </c>
      <c r="Q17" s="27">
        <f>Q18</f>
        <v>0.0004500000000007276</v>
      </c>
    </row>
    <row r="18" spans="1:17" ht="30.75" customHeight="1" outlineLevel="2">
      <c r="A18" s="20" t="s">
        <v>58</v>
      </c>
      <c r="B18" s="51">
        <v>958</v>
      </c>
      <c r="C18" s="4" t="s">
        <v>6</v>
      </c>
      <c r="D18" s="4" t="s">
        <v>82</v>
      </c>
      <c r="E18" s="4" t="s">
        <v>3</v>
      </c>
      <c r="F18" s="27">
        <f>SUM(F19)</f>
        <v>758.354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  <c r="O18" s="27">
        <f>SUM(O19)</f>
        <v>758.35355</v>
      </c>
      <c r="P18" s="53">
        <f>P19</f>
        <v>99.9999406609578</v>
      </c>
      <c r="Q18" s="27">
        <f>SUM(Q19)</f>
        <v>0.0004500000000007276</v>
      </c>
    </row>
    <row r="19" spans="1:17" ht="15.75" outlineLevel="3">
      <c r="A19" s="20" t="s">
        <v>101</v>
      </c>
      <c r="B19" s="51">
        <v>958</v>
      </c>
      <c r="C19" s="4" t="s">
        <v>6</v>
      </c>
      <c r="D19" s="4" t="s">
        <v>82</v>
      </c>
      <c r="E19" s="4" t="s">
        <v>3</v>
      </c>
      <c r="F19" s="27">
        <f>F20</f>
        <v>758.354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  <c r="O19" s="27">
        <f>O20</f>
        <v>758.35355</v>
      </c>
      <c r="P19" s="53">
        <f>P20</f>
        <v>99.9999406609578</v>
      </c>
      <c r="Q19" s="27">
        <f>Q20</f>
        <v>0.0004500000000007276</v>
      </c>
    </row>
    <row r="20" spans="1:17" ht="28.5" customHeight="1" outlineLevel="3">
      <c r="A20" s="26" t="s">
        <v>56</v>
      </c>
      <c r="B20" s="51">
        <v>958</v>
      </c>
      <c r="C20" s="4" t="s">
        <v>6</v>
      </c>
      <c r="D20" s="4" t="s">
        <v>82</v>
      </c>
      <c r="E20" s="4" t="s">
        <v>57</v>
      </c>
      <c r="F20" s="27">
        <v>758.354</v>
      </c>
      <c r="G20" s="5"/>
      <c r="H20" s="5"/>
      <c r="I20" s="5"/>
      <c r="J20" s="5"/>
      <c r="K20" s="5"/>
      <c r="L20" s="5"/>
      <c r="M20" s="6"/>
      <c r="N20" s="6"/>
      <c r="O20" s="27">
        <v>758.35355</v>
      </c>
      <c r="P20" s="53">
        <f aca="true" t="shared" si="0" ref="P20:P25">O20/F20*100</f>
        <v>99.9999406609578</v>
      </c>
      <c r="Q20" s="27">
        <f aca="true" t="shared" si="1" ref="Q20:Q25">F20-O20</f>
        <v>0.0004500000000007276</v>
      </c>
    </row>
    <row r="21" spans="1:17" ht="47.25" outlineLevel="1">
      <c r="A21" s="19" t="s">
        <v>60</v>
      </c>
      <c r="B21" s="51">
        <v>958</v>
      </c>
      <c r="C21" s="4" t="s">
        <v>7</v>
      </c>
      <c r="D21" s="4" t="s">
        <v>80</v>
      </c>
      <c r="E21" s="4" t="s">
        <v>3</v>
      </c>
      <c r="F21" s="27">
        <f>F22+F27</f>
        <v>2204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  <c r="O21" s="27">
        <f>O22+O27</f>
        <v>2182.70114</v>
      </c>
      <c r="P21" s="53">
        <f t="shared" si="0"/>
        <v>99.03362704174229</v>
      </c>
      <c r="Q21" s="27">
        <f t="shared" si="1"/>
        <v>21.298859999999877</v>
      </c>
    </row>
    <row r="22" spans="1:17" ht="33" customHeight="1" outlineLevel="2">
      <c r="A22" s="20" t="s">
        <v>58</v>
      </c>
      <c r="B22" s="51">
        <v>958</v>
      </c>
      <c r="C22" s="4" t="s">
        <v>7</v>
      </c>
      <c r="D22" s="4" t="s">
        <v>83</v>
      </c>
      <c r="E22" s="4" t="s">
        <v>3</v>
      </c>
      <c r="F22" s="27">
        <f>F23+F24+F25</f>
        <v>2202.5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  <c r="O22" s="27">
        <f>O23+O24+O25</f>
        <v>2181.20114</v>
      </c>
      <c r="P22" s="53">
        <f t="shared" si="0"/>
        <v>99.03296889897844</v>
      </c>
      <c r="Q22" s="27">
        <f t="shared" si="1"/>
        <v>21.298859999999877</v>
      </c>
    </row>
    <row r="23" spans="1:17" ht="31.5" outlineLevel="5">
      <c r="A23" s="26" t="s">
        <v>56</v>
      </c>
      <c r="B23" s="51">
        <v>958</v>
      </c>
      <c r="C23" s="4" t="s">
        <v>7</v>
      </c>
      <c r="D23" s="4" t="s">
        <v>83</v>
      </c>
      <c r="E23" s="4" t="s">
        <v>57</v>
      </c>
      <c r="F23" s="27">
        <v>1864.957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  <c r="O23" s="27">
        <v>1843.65891</v>
      </c>
      <c r="P23" s="53">
        <f t="shared" si="0"/>
        <v>98.85798492941123</v>
      </c>
      <c r="Q23" s="27">
        <f t="shared" si="1"/>
        <v>21.298090000000002</v>
      </c>
    </row>
    <row r="24" spans="1:17" ht="31.5" outlineLevel="5">
      <c r="A24" s="30" t="s">
        <v>64</v>
      </c>
      <c r="B24" s="51">
        <v>958</v>
      </c>
      <c r="C24" s="4" t="s">
        <v>7</v>
      </c>
      <c r="D24" s="4" t="s">
        <v>83</v>
      </c>
      <c r="E24" s="4" t="s">
        <v>59</v>
      </c>
      <c r="F24" s="27">
        <v>284.257</v>
      </c>
      <c r="G24" s="5"/>
      <c r="H24" s="5"/>
      <c r="I24" s="5"/>
      <c r="J24" s="5"/>
      <c r="K24" s="5"/>
      <c r="L24" s="5"/>
      <c r="M24" s="6"/>
      <c r="N24" s="6"/>
      <c r="O24" s="27">
        <v>284.25698</v>
      </c>
      <c r="P24" s="53">
        <f t="shared" si="0"/>
        <v>99.99999296411346</v>
      </c>
      <c r="Q24" s="27">
        <f t="shared" si="1"/>
        <v>2.0000000006348273E-05</v>
      </c>
    </row>
    <row r="25" spans="1:17" ht="15.75" outlineLevel="5">
      <c r="A25" s="30" t="s">
        <v>61</v>
      </c>
      <c r="B25" s="51">
        <v>958</v>
      </c>
      <c r="C25" s="4" t="s">
        <v>7</v>
      </c>
      <c r="D25" s="4" t="s">
        <v>83</v>
      </c>
      <c r="E25" s="4" t="s">
        <v>62</v>
      </c>
      <c r="F25" s="27">
        <v>53.286</v>
      </c>
      <c r="G25" s="5"/>
      <c r="H25" s="5"/>
      <c r="I25" s="5"/>
      <c r="J25" s="5"/>
      <c r="K25" s="5"/>
      <c r="L25" s="5"/>
      <c r="M25" s="6"/>
      <c r="N25" s="6"/>
      <c r="O25" s="27">
        <v>53.28525</v>
      </c>
      <c r="P25" s="53">
        <f t="shared" si="0"/>
        <v>99.9985925008445</v>
      </c>
      <c r="Q25" s="27">
        <f t="shared" si="1"/>
        <v>0.0007500000000035811</v>
      </c>
    </row>
    <row r="26" spans="1:17" ht="47.25" outlineLevel="5">
      <c r="A26" s="30" t="s">
        <v>104</v>
      </c>
      <c r="B26" s="51">
        <v>958</v>
      </c>
      <c r="C26" s="4" t="s">
        <v>7</v>
      </c>
      <c r="D26" s="4" t="s">
        <v>105</v>
      </c>
      <c r="E26" s="4" t="s">
        <v>3</v>
      </c>
      <c r="F26" s="27">
        <v>1.5</v>
      </c>
      <c r="G26" s="5"/>
      <c r="H26" s="5"/>
      <c r="I26" s="5"/>
      <c r="J26" s="5"/>
      <c r="K26" s="5"/>
      <c r="L26" s="5"/>
      <c r="M26" s="6"/>
      <c r="N26" s="6"/>
      <c r="O26" s="27">
        <v>1.5</v>
      </c>
      <c r="P26" s="53"/>
      <c r="Q26" s="27">
        <v>0</v>
      </c>
    </row>
    <row r="27" spans="1:17" ht="15.75" outlineLevel="5">
      <c r="A27" s="42" t="s">
        <v>106</v>
      </c>
      <c r="B27" s="51">
        <v>958</v>
      </c>
      <c r="C27" s="43" t="s">
        <v>7</v>
      </c>
      <c r="D27" s="4" t="s">
        <v>105</v>
      </c>
      <c r="E27" s="43" t="s">
        <v>3</v>
      </c>
      <c r="F27" s="27">
        <v>1.5</v>
      </c>
      <c r="G27" s="44"/>
      <c r="H27" s="44"/>
      <c r="I27" s="44"/>
      <c r="J27" s="44"/>
      <c r="K27" s="44"/>
      <c r="L27" s="44"/>
      <c r="M27" s="44"/>
      <c r="N27" s="44"/>
      <c r="O27" s="27">
        <v>1.5</v>
      </c>
      <c r="P27" s="53">
        <f>O27/F27*100</f>
        <v>100</v>
      </c>
      <c r="Q27" s="27">
        <f>F27-O27</f>
        <v>0</v>
      </c>
    </row>
    <row r="28" spans="1:17" ht="31.5" outlineLevel="5">
      <c r="A28" s="42" t="s">
        <v>64</v>
      </c>
      <c r="B28" s="51">
        <v>958</v>
      </c>
      <c r="C28" s="43" t="s">
        <v>7</v>
      </c>
      <c r="D28" s="4" t="s">
        <v>107</v>
      </c>
      <c r="E28" s="43" t="s">
        <v>108</v>
      </c>
      <c r="F28" s="27">
        <v>1.5</v>
      </c>
      <c r="G28" s="44"/>
      <c r="H28" s="44"/>
      <c r="I28" s="44"/>
      <c r="J28" s="44"/>
      <c r="K28" s="44"/>
      <c r="L28" s="44"/>
      <c r="M28" s="44"/>
      <c r="N28" s="44"/>
      <c r="O28" s="27">
        <v>1.5</v>
      </c>
      <c r="P28" s="53">
        <f>O28/F28*100</f>
        <v>100</v>
      </c>
      <c r="Q28" s="27">
        <f>F28-O28</f>
        <v>0</v>
      </c>
    </row>
    <row r="29" spans="1:17" ht="17.25" customHeight="1" outlineLevel="1">
      <c r="A29" s="19" t="s">
        <v>20</v>
      </c>
      <c r="B29" s="51">
        <v>958</v>
      </c>
      <c r="C29" s="4" t="s">
        <v>8</v>
      </c>
      <c r="D29" s="4" t="s">
        <v>80</v>
      </c>
      <c r="E29" s="4" t="s">
        <v>3</v>
      </c>
      <c r="F29" s="27">
        <f>F30</f>
        <v>150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  <c r="O29" s="27">
        <v>0</v>
      </c>
      <c r="P29" s="53">
        <f>O29/F29*100</f>
        <v>0</v>
      </c>
      <c r="Q29" s="27">
        <f>Q30</f>
        <v>150</v>
      </c>
    </row>
    <row r="30" spans="1:17" ht="31.5" outlineLevel="3">
      <c r="A30" s="20" t="s">
        <v>102</v>
      </c>
      <c r="B30" s="51">
        <v>958</v>
      </c>
      <c r="C30" s="4" t="s">
        <v>8</v>
      </c>
      <c r="D30" s="4" t="s">
        <v>84</v>
      </c>
      <c r="E30" s="4" t="s">
        <v>3</v>
      </c>
      <c r="F30" s="27">
        <f>F31</f>
        <v>150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  <c r="O30" s="27">
        <v>0</v>
      </c>
      <c r="P30" s="53">
        <f>O30/F30*100</f>
        <v>0</v>
      </c>
      <c r="Q30" s="27">
        <f>Q31</f>
        <v>150</v>
      </c>
    </row>
    <row r="31" spans="1:17" ht="15.75" outlineLevel="5">
      <c r="A31" s="31" t="s">
        <v>52</v>
      </c>
      <c r="B31" s="51">
        <v>958</v>
      </c>
      <c r="C31" s="4" t="s">
        <v>8</v>
      </c>
      <c r="D31" s="4" t="s">
        <v>84</v>
      </c>
      <c r="E31" s="4" t="s">
        <v>48</v>
      </c>
      <c r="F31" s="27">
        <v>150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  <c r="O31" s="27">
        <v>0</v>
      </c>
      <c r="P31" s="53">
        <f>O31/F31*100</f>
        <v>0</v>
      </c>
      <c r="Q31" s="27">
        <f>F31-O31</f>
        <v>150</v>
      </c>
    </row>
    <row r="32" spans="1:17" ht="31.5" outlineLevel="5">
      <c r="A32" s="34" t="s">
        <v>58</v>
      </c>
      <c r="B32" s="51">
        <v>958</v>
      </c>
      <c r="C32" s="4" t="s">
        <v>33</v>
      </c>
      <c r="D32" s="4" t="s">
        <v>80</v>
      </c>
      <c r="E32" s="4" t="s">
        <v>3</v>
      </c>
      <c r="F32" s="27">
        <f>F36+F39+F42+F44+F47</f>
        <v>155.86029</v>
      </c>
      <c r="G32" s="5"/>
      <c r="H32" s="5"/>
      <c r="I32" s="5"/>
      <c r="J32" s="5"/>
      <c r="K32" s="5"/>
      <c r="L32" s="5"/>
      <c r="M32" s="6"/>
      <c r="N32" s="6"/>
      <c r="O32" s="27">
        <f>O36+O39+O42+O44+O47</f>
        <v>51.20122</v>
      </c>
      <c r="P32" s="53"/>
      <c r="Q32" s="27">
        <f>Q36+Q39+Q42+Q44+Q47</f>
        <v>104.65907</v>
      </c>
    </row>
    <row r="33" spans="1:17" ht="63" outlineLevel="1">
      <c r="A33" s="20" t="s">
        <v>109</v>
      </c>
      <c r="B33" s="51">
        <v>958</v>
      </c>
      <c r="C33" s="4" t="s">
        <v>33</v>
      </c>
      <c r="D33" s="4" t="s">
        <v>80</v>
      </c>
      <c r="E33" s="4" t="s">
        <v>3</v>
      </c>
      <c r="F33" s="27">
        <f>SUM(F36)</f>
        <v>10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v>269530</v>
      </c>
      <c r="N33" s="6">
        <v>290975</v>
      </c>
      <c r="O33" s="27">
        <f>SUM(O36)</f>
        <v>0</v>
      </c>
      <c r="P33" s="53"/>
      <c r="Q33" s="27">
        <f>SUM(Q36)</f>
        <v>10</v>
      </c>
    </row>
    <row r="34" spans="1:17" ht="31.5" outlineLevel="1">
      <c r="A34" s="20" t="s">
        <v>110</v>
      </c>
      <c r="B34" s="51">
        <v>958</v>
      </c>
      <c r="C34" s="4" t="s">
        <v>33</v>
      </c>
      <c r="D34" s="4" t="s">
        <v>111</v>
      </c>
      <c r="E34" s="4" t="s">
        <v>3</v>
      </c>
      <c r="F34" s="27">
        <v>10</v>
      </c>
      <c r="G34" s="5"/>
      <c r="H34" s="5"/>
      <c r="I34" s="5"/>
      <c r="J34" s="5"/>
      <c r="K34" s="5"/>
      <c r="L34" s="5"/>
      <c r="M34" s="6"/>
      <c r="N34" s="6"/>
      <c r="O34" s="27">
        <v>0</v>
      </c>
      <c r="P34" s="53">
        <f aca="true" t="shared" si="2" ref="P34:P52">O34/F34*100</f>
        <v>0</v>
      </c>
      <c r="Q34" s="27">
        <f>F34-O34</f>
        <v>10</v>
      </c>
    </row>
    <row r="35" spans="1:17" ht="18.75" customHeight="1" outlineLevel="2">
      <c r="A35" s="20" t="s">
        <v>63</v>
      </c>
      <c r="B35" s="51">
        <v>958</v>
      </c>
      <c r="C35" s="4" t="s">
        <v>33</v>
      </c>
      <c r="D35" s="4" t="s">
        <v>85</v>
      </c>
      <c r="E35" s="4" t="s">
        <v>3</v>
      </c>
      <c r="F35" s="27">
        <v>10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269530</v>
      </c>
      <c r="N35" s="6">
        <v>290975</v>
      </c>
      <c r="O35" s="27">
        <v>0</v>
      </c>
      <c r="P35" s="53">
        <f t="shared" si="2"/>
        <v>0</v>
      </c>
      <c r="Q35" s="27">
        <f>SUM(Q36)</f>
        <v>10</v>
      </c>
    </row>
    <row r="36" spans="1:17" ht="31.5" outlineLevel="5">
      <c r="A36" s="30" t="s">
        <v>64</v>
      </c>
      <c r="B36" s="51">
        <v>958</v>
      </c>
      <c r="C36" s="4" t="s">
        <v>33</v>
      </c>
      <c r="D36" s="4" t="s">
        <v>85</v>
      </c>
      <c r="E36" s="4" t="s">
        <v>108</v>
      </c>
      <c r="F36" s="27">
        <v>10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v>250000</v>
      </c>
      <c r="N36" s="6">
        <v>270000</v>
      </c>
      <c r="O36" s="27">
        <v>0</v>
      </c>
      <c r="P36" s="53">
        <f t="shared" si="2"/>
        <v>0</v>
      </c>
      <c r="Q36" s="27">
        <f aca="true" t="shared" si="3" ref="Q36:Q47">F36-O36</f>
        <v>10</v>
      </c>
    </row>
    <row r="37" spans="1:17" ht="47.25" outlineLevel="5">
      <c r="A37" s="30" t="s">
        <v>112</v>
      </c>
      <c r="B37" s="51">
        <v>958</v>
      </c>
      <c r="C37" s="4" t="s">
        <v>33</v>
      </c>
      <c r="D37" s="4" t="s">
        <v>113</v>
      </c>
      <c r="E37" s="4" t="s">
        <v>3</v>
      </c>
      <c r="F37" s="27">
        <v>3</v>
      </c>
      <c r="G37" s="5"/>
      <c r="H37" s="5"/>
      <c r="I37" s="5"/>
      <c r="J37" s="5"/>
      <c r="K37" s="5"/>
      <c r="L37" s="5"/>
      <c r="M37" s="6"/>
      <c r="N37" s="6"/>
      <c r="O37" s="27">
        <v>0</v>
      </c>
      <c r="P37" s="53">
        <f t="shared" si="2"/>
        <v>0</v>
      </c>
      <c r="Q37" s="27">
        <f t="shared" si="3"/>
        <v>3</v>
      </c>
    </row>
    <row r="38" spans="1:17" ht="31.5" outlineLevel="5">
      <c r="A38" s="30" t="s">
        <v>114</v>
      </c>
      <c r="B38" s="51">
        <v>958</v>
      </c>
      <c r="C38" s="4" t="s">
        <v>33</v>
      </c>
      <c r="D38" s="4" t="s">
        <v>115</v>
      </c>
      <c r="E38" s="4" t="s">
        <v>3</v>
      </c>
      <c r="F38" s="27">
        <v>3</v>
      </c>
      <c r="G38" s="5"/>
      <c r="H38" s="5"/>
      <c r="I38" s="5"/>
      <c r="J38" s="5"/>
      <c r="K38" s="5"/>
      <c r="L38" s="5"/>
      <c r="M38" s="6"/>
      <c r="N38" s="6"/>
      <c r="O38" s="27">
        <v>0</v>
      </c>
      <c r="P38" s="53">
        <f t="shared" si="2"/>
        <v>0</v>
      </c>
      <c r="Q38" s="27">
        <f t="shared" si="3"/>
        <v>3</v>
      </c>
    </row>
    <row r="39" spans="1:17" ht="31.5" outlineLevel="5">
      <c r="A39" s="30" t="s">
        <v>64</v>
      </c>
      <c r="B39" s="51">
        <v>958</v>
      </c>
      <c r="C39" s="4" t="s">
        <v>33</v>
      </c>
      <c r="D39" s="4" t="s">
        <v>115</v>
      </c>
      <c r="E39" s="4" t="s">
        <v>108</v>
      </c>
      <c r="F39" s="27">
        <v>3</v>
      </c>
      <c r="G39" s="5"/>
      <c r="H39" s="5"/>
      <c r="I39" s="5"/>
      <c r="J39" s="5"/>
      <c r="K39" s="5"/>
      <c r="L39" s="5"/>
      <c r="M39" s="6"/>
      <c r="N39" s="6"/>
      <c r="O39" s="27">
        <v>0</v>
      </c>
      <c r="P39" s="53">
        <f t="shared" si="2"/>
        <v>0</v>
      </c>
      <c r="Q39" s="27">
        <f t="shared" si="3"/>
        <v>3</v>
      </c>
    </row>
    <row r="40" spans="1:17" ht="47.25" outlineLevel="5">
      <c r="A40" s="30" t="s">
        <v>116</v>
      </c>
      <c r="B40" s="51">
        <v>958</v>
      </c>
      <c r="C40" s="4" t="s">
        <v>33</v>
      </c>
      <c r="D40" s="4" t="s">
        <v>117</v>
      </c>
      <c r="E40" s="4" t="s">
        <v>3</v>
      </c>
      <c r="F40" s="27">
        <v>15</v>
      </c>
      <c r="G40" s="5"/>
      <c r="H40" s="5"/>
      <c r="I40" s="5"/>
      <c r="J40" s="5"/>
      <c r="K40" s="5"/>
      <c r="L40" s="5"/>
      <c r="M40" s="6"/>
      <c r="N40" s="6"/>
      <c r="O40" s="27">
        <v>0</v>
      </c>
      <c r="P40" s="53">
        <f t="shared" si="2"/>
        <v>0</v>
      </c>
      <c r="Q40" s="27">
        <f t="shared" si="3"/>
        <v>15</v>
      </c>
    </row>
    <row r="41" spans="1:17" ht="47.25" outlineLevel="5">
      <c r="A41" s="30" t="s">
        <v>118</v>
      </c>
      <c r="B41" s="51">
        <v>958</v>
      </c>
      <c r="C41" s="4" t="s">
        <v>33</v>
      </c>
      <c r="D41" s="4" t="s">
        <v>119</v>
      </c>
      <c r="E41" s="4" t="s">
        <v>3</v>
      </c>
      <c r="F41" s="27">
        <v>15</v>
      </c>
      <c r="G41" s="5"/>
      <c r="H41" s="5"/>
      <c r="I41" s="5"/>
      <c r="J41" s="5"/>
      <c r="K41" s="5"/>
      <c r="L41" s="5"/>
      <c r="M41" s="6"/>
      <c r="N41" s="6"/>
      <c r="O41" s="27">
        <v>0</v>
      </c>
      <c r="P41" s="53">
        <f t="shared" si="2"/>
        <v>0</v>
      </c>
      <c r="Q41" s="27">
        <f t="shared" si="3"/>
        <v>15</v>
      </c>
    </row>
    <row r="42" spans="1:17" ht="31.5" outlineLevel="5">
      <c r="A42" s="30" t="s">
        <v>64</v>
      </c>
      <c r="B42" s="51">
        <v>958</v>
      </c>
      <c r="C42" s="4" t="s">
        <v>33</v>
      </c>
      <c r="D42" s="4" t="s">
        <v>119</v>
      </c>
      <c r="E42" s="4" t="s">
        <v>108</v>
      </c>
      <c r="F42" s="27">
        <v>15</v>
      </c>
      <c r="G42" s="5"/>
      <c r="H42" s="5"/>
      <c r="I42" s="5"/>
      <c r="J42" s="5"/>
      <c r="K42" s="5"/>
      <c r="L42" s="5"/>
      <c r="M42" s="6"/>
      <c r="N42" s="6"/>
      <c r="O42" s="27">
        <v>0</v>
      </c>
      <c r="P42" s="53">
        <f t="shared" si="2"/>
        <v>0</v>
      </c>
      <c r="Q42" s="27">
        <f t="shared" si="3"/>
        <v>15</v>
      </c>
    </row>
    <row r="43" spans="1:17" ht="15.75" outlineLevel="5">
      <c r="A43" s="30" t="s">
        <v>120</v>
      </c>
      <c r="B43" s="51">
        <v>958</v>
      </c>
      <c r="C43" s="4" t="s">
        <v>33</v>
      </c>
      <c r="D43" s="4" t="s">
        <v>121</v>
      </c>
      <c r="E43" s="4" t="s">
        <v>3</v>
      </c>
      <c r="F43" s="27">
        <v>76.65907</v>
      </c>
      <c r="G43" s="5"/>
      <c r="H43" s="5"/>
      <c r="I43" s="5"/>
      <c r="J43" s="5"/>
      <c r="K43" s="5"/>
      <c r="L43" s="5"/>
      <c r="M43" s="6"/>
      <c r="N43" s="6"/>
      <c r="O43" s="27">
        <v>0</v>
      </c>
      <c r="P43" s="53">
        <f t="shared" si="2"/>
        <v>0</v>
      </c>
      <c r="Q43" s="27">
        <f t="shared" si="3"/>
        <v>76.65907</v>
      </c>
    </row>
    <row r="44" spans="1:17" ht="31.5" outlineLevel="5">
      <c r="A44" s="30" t="s">
        <v>64</v>
      </c>
      <c r="B44" s="51">
        <v>958</v>
      </c>
      <c r="C44" s="4" t="s">
        <v>33</v>
      </c>
      <c r="D44" s="4" t="s">
        <v>122</v>
      </c>
      <c r="E44" s="4" t="s">
        <v>108</v>
      </c>
      <c r="F44" s="27">
        <v>76.65907</v>
      </c>
      <c r="G44" s="5"/>
      <c r="H44" s="5"/>
      <c r="I44" s="5"/>
      <c r="J44" s="5"/>
      <c r="K44" s="5"/>
      <c r="L44" s="5"/>
      <c r="M44" s="6"/>
      <c r="N44" s="6"/>
      <c r="O44" s="27">
        <v>0</v>
      </c>
      <c r="P44" s="53">
        <f t="shared" si="2"/>
        <v>0</v>
      </c>
      <c r="Q44" s="27">
        <f t="shared" si="3"/>
        <v>76.65907</v>
      </c>
    </row>
    <row r="45" spans="1:17" ht="47.25" outlineLevel="5">
      <c r="A45" s="30" t="s">
        <v>123</v>
      </c>
      <c r="B45" s="51">
        <v>958</v>
      </c>
      <c r="C45" s="4" t="s">
        <v>33</v>
      </c>
      <c r="D45" s="4" t="s">
        <v>124</v>
      </c>
      <c r="E45" s="4" t="s">
        <v>3</v>
      </c>
      <c r="F45" s="27">
        <v>51.20122</v>
      </c>
      <c r="G45" s="5"/>
      <c r="H45" s="5"/>
      <c r="I45" s="5"/>
      <c r="J45" s="5"/>
      <c r="K45" s="5"/>
      <c r="L45" s="5"/>
      <c r="M45" s="6"/>
      <c r="N45" s="6"/>
      <c r="O45" s="27">
        <v>51.20122</v>
      </c>
      <c r="P45" s="53">
        <f t="shared" si="2"/>
        <v>100</v>
      </c>
      <c r="Q45" s="27">
        <f t="shared" si="3"/>
        <v>0</v>
      </c>
    </row>
    <row r="46" spans="1:17" ht="63" outlineLevel="5">
      <c r="A46" s="30" t="s">
        <v>67</v>
      </c>
      <c r="B46" s="51">
        <v>958</v>
      </c>
      <c r="C46" s="4" t="s">
        <v>33</v>
      </c>
      <c r="D46" s="4" t="s">
        <v>125</v>
      </c>
      <c r="E46" s="4" t="s">
        <v>3</v>
      </c>
      <c r="F46" s="27">
        <v>51.20122</v>
      </c>
      <c r="G46" s="5"/>
      <c r="H46" s="5"/>
      <c r="I46" s="5"/>
      <c r="J46" s="5"/>
      <c r="K46" s="5"/>
      <c r="L46" s="5"/>
      <c r="M46" s="6"/>
      <c r="N46" s="6"/>
      <c r="O46" s="27">
        <v>51.20122</v>
      </c>
      <c r="P46" s="53">
        <f t="shared" si="2"/>
        <v>100</v>
      </c>
      <c r="Q46" s="27">
        <f t="shared" si="3"/>
        <v>0</v>
      </c>
    </row>
    <row r="47" spans="1:17" ht="15.75" outlineLevel="5">
      <c r="A47" s="30" t="s">
        <v>15</v>
      </c>
      <c r="B47" s="51">
        <v>958</v>
      </c>
      <c r="C47" s="4" t="s">
        <v>33</v>
      </c>
      <c r="D47" s="4" t="s">
        <v>125</v>
      </c>
      <c r="E47" s="4" t="s">
        <v>49</v>
      </c>
      <c r="F47" s="27">
        <v>51.20122</v>
      </c>
      <c r="G47" s="5"/>
      <c r="H47" s="5"/>
      <c r="I47" s="5"/>
      <c r="J47" s="5"/>
      <c r="K47" s="5"/>
      <c r="L47" s="5"/>
      <c r="M47" s="6"/>
      <c r="N47" s="6"/>
      <c r="O47" s="27">
        <v>51.20122</v>
      </c>
      <c r="P47" s="53">
        <f t="shared" si="2"/>
        <v>100</v>
      </c>
      <c r="Q47" s="27">
        <f t="shared" si="3"/>
        <v>0</v>
      </c>
    </row>
    <row r="48" spans="1:17" ht="15.75" outlineLevel="5">
      <c r="A48" s="19" t="s">
        <v>44</v>
      </c>
      <c r="B48" s="51">
        <v>958</v>
      </c>
      <c r="C48" s="11" t="s">
        <v>45</v>
      </c>
      <c r="D48" s="4" t="s">
        <v>80</v>
      </c>
      <c r="E48" s="11" t="s">
        <v>3</v>
      </c>
      <c r="F48" s="28">
        <f>F49</f>
        <v>232</v>
      </c>
      <c r="G48" s="5"/>
      <c r="H48" s="5"/>
      <c r="I48" s="5"/>
      <c r="J48" s="5"/>
      <c r="K48" s="5"/>
      <c r="L48" s="5"/>
      <c r="M48" s="6"/>
      <c r="N48" s="6"/>
      <c r="O48" s="28">
        <f>O49</f>
        <v>232</v>
      </c>
      <c r="P48" s="52">
        <f t="shared" si="2"/>
        <v>100</v>
      </c>
      <c r="Q48" s="28">
        <f>Q49</f>
        <v>0</v>
      </c>
    </row>
    <row r="49" spans="1:17" ht="15.75" outlineLevel="5">
      <c r="A49" s="20" t="s">
        <v>46</v>
      </c>
      <c r="B49" s="51">
        <v>958</v>
      </c>
      <c r="C49" s="4" t="s">
        <v>47</v>
      </c>
      <c r="D49" s="4" t="s">
        <v>80</v>
      </c>
      <c r="E49" s="4" t="s">
        <v>3</v>
      </c>
      <c r="F49" s="27">
        <f>F52+F53</f>
        <v>232</v>
      </c>
      <c r="G49" s="5"/>
      <c r="H49" s="5"/>
      <c r="I49" s="5"/>
      <c r="J49" s="5"/>
      <c r="K49" s="5"/>
      <c r="L49" s="5"/>
      <c r="M49" s="6"/>
      <c r="N49" s="6"/>
      <c r="O49" s="27">
        <f>O52+O53</f>
        <v>232</v>
      </c>
      <c r="P49" s="53">
        <f t="shared" si="2"/>
        <v>100</v>
      </c>
      <c r="Q49" s="27">
        <f>Q52+Q53</f>
        <v>0</v>
      </c>
    </row>
    <row r="50" spans="1:17" ht="31.5" outlineLevel="5">
      <c r="A50" s="20" t="s">
        <v>126</v>
      </c>
      <c r="B50" s="51">
        <v>958</v>
      </c>
      <c r="C50" s="4" t="s">
        <v>47</v>
      </c>
      <c r="D50" s="4" t="s">
        <v>127</v>
      </c>
      <c r="E50" s="4" t="s">
        <v>3</v>
      </c>
      <c r="F50" s="27">
        <v>232</v>
      </c>
      <c r="G50" s="5"/>
      <c r="H50" s="5"/>
      <c r="I50" s="5"/>
      <c r="J50" s="5"/>
      <c r="K50" s="5"/>
      <c r="L50" s="5"/>
      <c r="M50" s="6"/>
      <c r="N50" s="6"/>
      <c r="O50" s="27">
        <v>232</v>
      </c>
      <c r="P50" s="53">
        <f t="shared" si="2"/>
        <v>100</v>
      </c>
      <c r="Q50" s="27">
        <f>F50-O50</f>
        <v>0</v>
      </c>
    </row>
    <row r="51" spans="1:17" ht="31.5" outlineLevel="5">
      <c r="A51" s="20" t="s">
        <v>128</v>
      </c>
      <c r="B51" s="51">
        <v>958</v>
      </c>
      <c r="C51" s="4" t="s">
        <v>47</v>
      </c>
      <c r="D51" s="4" t="s">
        <v>129</v>
      </c>
      <c r="E51" s="4" t="s">
        <v>3</v>
      </c>
      <c r="F51" s="27">
        <f>SUM(F52+F53)</f>
        <v>232</v>
      </c>
      <c r="G51" s="5"/>
      <c r="H51" s="5"/>
      <c r="I51" s="5"/>
      <c r="J51" s="5"/>
      <c r="K51" s="5"/>
      <c r="L51" s="5"/>
      <c r="M51" s="6"/>
      <c r="N51" s="6"/>
      <c r="O51" s="27">
        <f>SUM(O52+O53)</f>
        <v>232</v>
      </c>
      <c r="P51" s="53">
        <f t="shared" si="2"/>
        <v>100</v>
      </c>
      <c r="Q51" s="27">
        <f>SUM(Q52+Q53)</f>
        <v>0</v>
      </c>
    </row>
    <row r="52" spans="1:17" ht="15.75" outlineLevel="5">
      <c r="A52" s="29" t="s">
        <v>65</v>
      </c>
      <c r="B52" s="51">
        <v>958</v>
      </c>
      <c r="C52" s="4" t="s">
        <v>47</v>
      </c>
      <c r="D52" s="4" t="s">
        <v>129</v>
      </c>
      <c r="E52" s="4" t="s">
        <v>57</v>
      </c>
      <c r="F52" s="27">
        <v>232</v>
      </c>
      <c r="G52" s="5"/>
      <c r="H52" s="5"/>
      <c r="I52" s="5"/>
      <c r="J52" s="5"/>
      <c r="K52" s="5"/>
      <c r="L52" s="5"/>
      <c r="M52" s="6"/>
      <c r="N52" s="6"/>
      <c r="O52" s="27">
        <v>232</v>
      </c>
      <c r="P52" s="53">
        <f t="shared" si="2"/>
        <v>100</v>
      </c>
      <c r="Q52" s="27">
        <f>F52-O52</f>
        <v>0</v>
      </c>
    </row>
    <row r="53" spans="1:17" ht="31.5" outlineLevel="5">
      <c r="A53" s="30" t="s">
        <v>64</v>
      </c>
      <c r="B53" s="51">
        <v>958</v>
      </c>
      <c r="C53" s="4" t="s">
        <v>47</v>
      </c>
      <c r="D53" s="4" t="s">
        <v>129</v>
      </c>
      <c r="E53" s="4" t="s">
        <v>59</v>
      </c>
      <c r="F53" s="27">
        <v>0</v>
      </c>
      <c r="G53" s="5"/>
      <c r="H53" s="5"/>
      <c r="I53" s="5"/>
      <c r="J53" s="5"/>
      <c r="K53" s="5"/>
      <c r="L53" s="5"/>
      <c r="M53" s="6"/>
      <c r="N53" s="6"/>
      <c r="O53" s="27">
        <v>0</v>
      </c>
      <c r="P53" s="53"/>
      <c r="Q53" s="27">
        <v>0</v>
      </c>
    </row>
    <row r="54" spans="1:17" ht="31.5" outlineLevel="5">
      <c r="A54" s="19" t="s">
        <v>21</v>
      </c>
      <c r="B54" s="51">
        <v>958</v>
      </c>
      <c r="C54" s="11" t="s">
        <v>9</v>
      </c>
      <c r="D54" s="4" t="s">
        <v>80</v>
      </c>
      <c r="E54" s="11" t="s">
        <v>3</v>
      </c>
      <c r="F54" s="28">
        <f>SUM(F58)</f>
        <v>150</v>
      </c>
      <c r="G54" s="5"/>
      <c r="H54" s="5"/>
      <c r="I54" s="5"/>
      <c r="J54" s="5"/>
      <c r="K54" s="5"/>
      <c r="L54" s="5"/>
      <c r="M54" s="6"/>
      <c r="N54" s="6"/>
      <c r="O54" s="28">
        <f>SUM(O58)</f>
        <v>110.10365</v>
      </c>
      <c r="P54" s="52">
        <f>O54/F54*100</f>
        <v>73.40243333333333</v>
      </c>
      <c r="Q54" s="28">
        <f>F54-O54</f>
        <v>39.89635</v>
      </c>
    </row>
    <row r="55" spans="1:17" ht="15.75" outlineLevel="5">
      <c r="A55" s="20" t="s">
        <v>22</v>
      </c>
      <c r="B55" s="51">
        <v>958</v>
      </c>
      <c r="C55" s="4" t="s">
        <v>10</v>
      </c>
      <c r="D55" s="4" t="s">
        <v>80</v>
      </c>
      <c r="E55" s="4" t="s">
        <v>3</v>
      </c>
      <c r="F55" s="27">
        <f>SUM(F58)</f>
        <v>150</v>
      </c>
      <c r="G55" s="5"/>
      <c r="H55" s="5"/>
      <c r="I55" s="5"/>
      <c r="J55" s="5"/>
      <c r="K55" s="5"/>
      <c r="L55" s="5"/>
      <c r="M55" s="6"/>
      <c r="N55" s="6"/>
      <c r="O55" s="27">
        <f>SUM(O58)</f>
        <v>110.10365</v>
      </c>
      <c r="P55" s="53">
        <f>O55/F55*100</f>
        <v>73.40243333333333</v>
      </c>
      <c r="Q55" s="27">
        <f>SUM(Q58)</f>
        <v>39.89635</v>
      </c>
    </row>
    <row r="56" spans="1:17" ht="50.25" customHeight="1" outlineLevel="5">
      <c r="A56" s="20" t="s">
        <v>130</v>
      </c>
      <c r="B56" s="51">
        <v>958</v>
      </c>
      <c r="C56" s="4" t="s">
        <v>10</v>
      </c>
      <c r="D56" s="4" t="s">
        <v>131</v>
      </c>
      <c r="E56" s="4" t="s">
        <v>3</v>
      </c>
      <c r="F56" s="27">
        <f>SUM(F58)</f>
        <v>150</v>
      </c>
      <c r="G56" s="5"/>
      <c r="H56" s="5"/>
      <c r="I56" s="5"/>
      <c r="J56" s="5"/>
      <c r="K56" s="5"/>
      <c r="L56" s="5"/>
      <c r="M56" s="6"/>
      <c r="N56" s="6"/>
      <c r="O56" s="27">
        <f>SUM(O58)</f>
        <v>110.10365</v>
      </c>
      <c r="P56" s="53">
        <f>O56/F56*100</f>
        <v>73.40243333333333</v>
      </c>
      <c r="Q56" s="27">
        <f>SUM(Q58)</f>
        <v>39.89635</v>
      </c>
    </row>
    <row r="57" spans="1:17" ht="50.25" customHeight="1" outlineLevel="5">
      <c r="A57" s="35" t="s">
        <v>133</v>
      </c>
      <c r="B57" s="51">
        <v>958</v>
      </c>
      <c r="C57" s="4" t="s">
        <v>10</v>
      </c>
      <c r="D57" s="4" t="s">
        <v>132</v>
      </c>
      <c r="E57" s="4" t="s">
        <v>3</v>
      </c>
      <c r="F57" s="27">
        <f>F58</f>
        <v>150</v>
      </c>
      <c r="G57" s="5"/>
      <c r="H57" s="5"/>
      <c r="I57" s="5"/>
      <c r="J57" s="5"/>
      <c r="K57" s="5"/>
      <c r="L57" s="5"/>
      <c r="M57" s="6"/>
      <c r="N57" s="6"/>
      <c r="O57" s="27">
        <f>O58</f>
        <v>110.10365</v>
      </c>
      <c r="P57" s="53">
        <f>O57/F57*100</f>
        <v>73.40243333333333</v>
      </c>
      <c r="Q57" s="27">
        <f>F57-O57</f>
        <v>39.89635</v>
      </c>
    </row>
    <row r="58" spans="1:17" s="14" customFormat="1" ht="31.5">
      <c r="A58" s="30" t="s">
        <v>64</v>
      </c>
      <c r="B58" s="51">
        <v>958</v>
      </c>
      <c r="C58" s="4" t="s">
        <v>10</v>
      </c>
      <c r="D58" s="4" t="s">
        <v>132</v>
      </c>
      <c r="E58" s="4" t="s">
        <v>108</v>
      </c>
      <c r="F58" s="27">
        <v>150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3">
        <v>543</v>
      </c>
      <c r="N58" s="13">
        <v>583</v>
      </c>
      <c r="O58" s="27">
        <v>110.10365</v>
      </c>
      <c r="P58" s="53">
        <f>O58/F58*100</f>
        <v>73.40243333333333</v>
      </c>
      <c r="Q58" s="27">
        <f>F58-O58</f>
        <v>39.89635</v>
      </c>
    </row>
    <row r="59" spans="1:17" s="14" customFormat="1" ht="31.5">
      <c r="A59" s="30" t="s">
        <v>134</v>
      </c>
      <c r="B59" s="51">
        <v>958</v>
      </c>
      <c r="C59" s="4" t="s">
        <v>10</v>
      </c>
      <c r="D59" s="4" t="s">
        <v>135</v>
      </c>
      <c r="E59" s="4" t="s">
        <v>3</v>
      </c>
      <c r="F59" s="27">
        <v>0</v>
      </c>
      <c r="G59" s="12"/>
      <c r="H59" s="12"/>
      <c r="I59" s="12"/>
      <c r="J59" s="12"/>
      <c r="K59" s="12"/>
      <c r="L59" s="12"/>
      <c r="M59" s="13"/>
      <c r="N59" s="13"/>
      <c r="O59" s="27">
        <v>0</v>
      </c>
      <c r="P59" s="53">
        <v>0</v>
      </c>
      <c r="Q59" s="27">
        <v>0</v>
      </c>
    </row>
    <row r="60" spans="1:17" s="14" customFormat="1" ht="31.5">
      <c r="A60" s="30" t="s">
        <v>64</v>
      </c>
      <c r="B60" s="51">
        <v>958</v>
      </c>
      <c r="C60" s="4" t="s">
        <v>10</v>
      </c>
      <c r="D60" s="4" t="s">
        <v>136</v>
      </c>
      <c r="E60" s="4" t="s">
        <v>108</v>
      </c>
      <c r="F60" s="27">
        <v>0</v>
      </c>
      <c r="G60" s="12"/>
      <c r="H60" s="12"/>
      <c r="I60" s="12"/>
      <c r="J60" s="12"/>
      <c r="K60" s="12"/>
      <c r="L60" s="12"/>
      <c r="M60" s="13"/>
      <c r="N60" s="13"/>
      <c r="O60" s="27">
        <v>0</v>
      </c>
      <c r="P60" s="53">
        <v>0</v>
      </c>
      <c r="Q60" s="27">
        <v>0</v>
      </c>
    </row>
    <row r="61" spans="1:17" ht="15.75" outlineLevel="1">
      <c r="A61" s="19" t="s">
        <v>23</v>
      </c>
      <c r="B61" s="51">
        <v>958</v>
      </c>
      <c r="C61" s="11" t="s">
        <v>11</v>
      </c>
      <c r="D61" s="4" t="s">
        <v>80</v>
      </c>
      <c r="E61" s="11" t="s">
        <v>3</v>
      </c>
      <c r="F61" s="28">
        <f>F62+F71</f>
        <v>7254.918119999999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6">
        <v>543</v>
      </c>
      <c r="N61" s="6">
        <v>583</v>
      </c>
      <c r="O61" s="28">
        <f>O62+O71</f>
        <v>7230.94187</v>
      </c>
      <c r="P61" s="52">
        <f aca="true" t="shared" si="4" ref="P61:P70">O61/F61*100</f>
        <v>99.66951729015517</v>
      </c>
      <c r="Q61" s="28">
        <f>Q62+Q71</f>
        <v>23.97625</v>
      </c>
    </row>
    <row r="62" spans="1:17" ht="15.75" outlineLevel="2">
      <c r="A62" s="20" t="s">
        <v>66</v>
      </c>
      <c r="B62" s="51">
        <v>958</v>
      </c>
      <c r="C62" s="4" t="s">
        <v>32</v>
      </c>
      <c r="D62" s="4" t="s">
        <v>80</v>
      </c>
      <c r="E62" s="4" t="s">
        <v>3</v>
      </c>
      <c r="F62" s="27">
        <f>F63</f>
        <v>7230.94187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6">
        <v>543</v>
      </c>
      <c r="N62" s="6">
        <v>583</v>
      </c>
      <c r="O62" s="27">
        <f>O63</f>
        <v>7230.94187</v>
      </c>
      <c r="P62" s="53">
        <f t="shared" si="4"/>
        <v>100</v>
      </c>
      <c r="Q62" s="27">
        <f>Q63</f>
        <v>0</v>
      </c>
    </row>
    <row r="63" spans="1:17" ht="31.5" outlineLevel="2">
      <c r="A63" s="20" t="s">
        <v>137</v>
      </c>
      <c r="B63" s="51">
        <v>958</v>
      </c>
      <c r="C63" s="4" t="s">
        <v>32</v>
      </c>
      <c r="D63" s="4" t="s">
        <v>86</v>
      </c>
      <c r="E63" s="4" t="s">
        <v>3</v>
      </c>
      <c r="F63" s="27">
        <f>F64+F67+F69+F70</f>
        <v>7230.94187</v>
      </c>
      <c r="G63" s="5"/>
      <c r="H63" s="5"/>
      <c r="I63" s="5"/>
      <c r="J63" s="5"/>
      <c r="K63" s="5"/>
      <c r="L63" s="5"/>
      <c r="M63" s="6"/>
      <c r="N63" s="6"/>
      <c r="O63" s="27">
        <f>O64+O67+O69+O70</f>
        <v>7230.94187</v>
      </c>
      <c r="P63" s="53">
        <f t="shared" si="4"/>
        <v>100</v>
      </c>
      <c r="Q63" s="27">
        <f>F63-O63</f>
        <v>0</v>
      </c>
    </row>
    <row r="64" spans="1:17" ht="34.5" customHeight="1" outlineLevel="2">
      <c r="A64" s="30" t="s">
        <v>138</v>
      </c>
      <c r="B64" s="51">
        <v>958</v>
      </c>
      <c r="C64" s="4" t="s">
        <v>32</v>
      </c>
      <c r="D64" s="4" t="s">
        <v>143</v>
      </c>
      <c r="E64" s="4" t="s">
        <v>3</v>
      </c>
      <c r="F64" s="27">
        <f>F65</f>
        <v>2590.73535</v>
      </c>
      <c r="G64" s="5"/>
      <c r="H64" s="5"/>
      <c r="I64" s="5"/>
      <c r="J64" s="5"/>
      <c r="K64" s="5"/>
      <c r="L64" s="5"/>
      <c r="M64" s="6"/>
      <c r="N64" s="6"/>
      <c r="O64" s="27">
        <f>O65</f>
        <v>2590.73535</v>
      </c>
      <c r="P64" s="53">
        <f t="shared" si="4"/>
        <v>100</v>
      </c>
      <c r="Q64" s="27">
        <f>Q65</f>
        <v>0</v>
      </c>
    </row>
    <row r="65" spans="1:17" ht="31.5" outlineLevel="2">
      <c r="A65" s="30" t="s">
        <v>64</v>
      </c>
      <c r="B65" s="51">
        <v>958</v>
      </c>
      <c r="C65" s="4" t="s">
        <v>32</v>
      </c>
      <c r="D65" s="4" t="s">
        <v>140</v>
      </c>
      <c r="E65" s="4" t="s">
        <v>108</v>
      </c>
      <c r="F65" s="27">
        <v>2590.73535</v>
      </c>
      <c r="G65" s="5"/>
      <c r="H65" s="5"/>
      <c r="I65" s="5"/>
      <c r="J65" s="5"/>
      <c r="K65" s="5"/>
      <c r="L65" s="5"/>
      <c r="M65" s="6"/>
      <c r="N65" s="6"/>
      <c r="O65" s="27">
        <v>2590.73535</v>
      </c>
      <c r="P65" s="53">
        <f t="shared" si="4"/>
        <v>100</v>
      </c>
      <c r="Q65" s="27">
        <f>F65-O65</f>
        <v>0</v>
      </c>
    </row>
    <row r="66" spans="1:17" ht="36" customHeight="1" outlineLevel="2">
      <c r="A66" s="30" t="s">
        <v>141</v>
      </c>
      <c r="B66" s="51">
        <v>958</v>
      </c>
      <c r="C66" s="4" t="s">
        <v>32</v>
      </c>
      <c r="D66" s="4" t="s">
        <v>142</v>
      </c>
      <c r="E66" s="4" t="s">
        <v>3</v>
      </c>
      <c r="F66" s="27">
        <f>F67</f>
        <v>2960.96252</v>
      </c>
      <c r="G66" s="5"/>
      <c r="H66" s="5"/>
      <c r="I66" s="5"/>
      <c r="J66" s="5"/>
      <c r="K66" s="5"/>
      <c r="L66" s="5"/>
      <c r="M66" s="6"/>
      <c r="N66" s="6"/>
      <c r="O66" s="27">
        <f>O67</f>
        <v>2960.96252</v>
      </c>
      <c r="P66" s="53">
        <f t="shared" si="4"/>
        <v>100</v>
      </c>
      <c r="Q66" s="27">
        <f>Q67</f>
        <v>0</v>
      </c>
    </row>
    <row r="67" spans="1:17" ht="31.5" outlineLevel="2">
      <c r="A67" s="30" t="s">
        <v>64</v>
      </c>
      <c r="B67" s="51">
        <v>958</v>
      </c>
      <c r="C67" s="4" t="s">
        <v>32</v>
      </c>
      <c r="D67" s="4" t="s">
        <v>144</v>
      </c>
      <c r="E67" s="4" t="s">
        <v>108</v>
      </c>
      <c r="F67" s="27">
        <v>2960.96252</v>
      </c>
      <c r="G67" s="5"/>
      <c r="H67" s="5"/>
      <c r="I67" s="5"/>
      <c r="J67" s="5"/>
      <c r="K67" s="5"/>
      <c r="L67" s="5"/>
      <c r="M67" s="6"/>
      <c r="N67" s="6"/>
      <c r="O67" s="27">
        <v>2960.96252</v>
      </c>
      <c r="P67" s="53">
        <f t="shared" si="4"/>
        <v>100</v>
      </c>
      <c r="Q67" s="27">
        <f>F67-O67</f>
        <v>0</v>
      </c>
    </row>
    <row r="68" spans="1:17" ht="15.75" outlineLevel="2">
      <c r="A68" s="20" t="s">
        <v>74</v>
      </c>
      <c r="B68" s="51">
        <v>958</v>
      </c>
      <c r="C68" s="4" t="s">
        <v>32</v>
      </c>
      <c r="D68" s="4" t="s">
        <v>145</v>
      </c>
      <c r="E68" s="4" t="s">
        <v>3</v>
      </c>
      <c r="F68" s="27">
        <f>F69</f>
        <v>679.244</v>
      </c>
      <c r="G68" s="5"/>
      <c r="H68" s="5"/>
      <c r="I68" s="5"/>
      <c r="J68" s="5"/>
      <c r="K68" s="5"/>
      <c r="L68" s="5"/>
      <c r="M68" s="6"/>
      <c r="N68" s="6"/>
      <c r="O68" s="27">
        <f>O69</f>
        <v>679.244</v>
      </c>
      <c r="P68" s="53">
        <f t="shared" si="4"/>
        <v>100</v>
      </c>
      <c r="Q68" s="27">
        <f>Q69</f>
        <v>0</v>
      </c>
    </row>
    <row r="69" spans="1:17" ht="31.5" outlineLevel="2">
      <c r="A69" s="30" t="s">
        <v>64</v>
      </c>
      <c r="B69" s="51">
        <v>958</v>
      </c>
      <c r="C69" s="4" t="s">
        <v>32</v>
      </c>
      <c r="D69" s="4" t="s">
        <v>146</v>
      </c>
      <c r="E69" s="4" t="s">
        <v>108</v>
      </c>
      <c r="F69" s="27">
        <v>679.244</v>
      </c>
      <c r="G69" s="5"/>
      <c r="H69" s="5"/>
      <c r="I69" s="5"/>
      <c r="J69" s="5"/>
      <c r="K69" s="5"/>
      <c r="L69" s="5"/>
      <c r="M69" s="6"/>
      <c r="N69" s="6"/>
      <c r="O69" s="27">
        <v>679.244</v>
      </c>
      <c r="P69" s="53">
        <f t="shared" si="4"/>
        <v>100</v>
      </c>
      <c r="Q69" s="27">
        <f>F69-O69</f>
        <v>0</v>
      </c>
    </row>
    <row r="70" spans="1:17" ht="15.75" outlineLevel="2">
      <c r="A70" s="30" t="s">
        <v>87</v>
      </c>
      <c r="B70" s="51">
        <v>958</v>
      </c>
      <c r="C70" s="4" t="s">
        <v>32</v>
      </c>
      <c r="D70" s="4" t="s">
        <v>139</v>
      </c>
      <c r="E70" s="4" t="s">
        <v>108</v>
      </c>
      <c r="F70" s="27">
        <v>1000</v>
      </c>
      <c r="G70" s="5"/>
      <c r="H70" s="5"/>
      <c r="I70" s="5"/>
      <c r="J70" s="5"/>
      <c r="K70" s="5"/>
      <c r="L70" s="5"/>
      <c r="M70" s="6"/>
      <c r="N70" s="6"/>
      <c r="O70" s="27">
        <v>1000</v>
      </c>
      <c r="P70" s="53">
        <f t="shared" si="4"/>
        <v>100</v>
      </c>
      <c r="Q70" s="27">
        <v>0</v>
      </c>
    </row>
    <row r="71" spans="1:17" ht="15.75" outlineLevel="1">
      <c r="A71" s="20" t="s">
        <v>24</v>
      </c>
      <c r="B71" s="51">
        <v>958</v>
      </c>
      <c r="C71" s="4" t="s">
        <v>12</v>
      </c>
      <c r="D71" s="4" t="s">
        <v>80</v>
      </c>
      <c r="E71" s="4" t="s">
        <v>3</v>
      </c>
      <c r="F71" s="27">
        <f>F73+F75+F78</f>
        <v>23.97625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6">
        <v>695846.6</v>
      </c>
      <c r="N71" s="6">
        <v>706315.6</v>
      </c>
      <c r="O71" s="27">
        <f>O73+O75+O78</f>
        <v>0</v>
      </c>
      <c r="P71" s="53">
        <v>0</v>
      </c>
      <c r="Q71" s="27">
        <f>Q73+Q75+Q78</f>
        <v>23.97625</v>
      </c>
    </row>
    <row r="72" spans="1:17" ht="63" outlineLevel="1">
      <c r="A72" s="20" t="s">
        <v>88</v>
      </c>
      <c r="B72" s="51">
        <v>958</v>
      </c>
      <c r="C72" s="4" t="s">
        <v>12</v>
      </c>
      <c r="D72" s="4" t="s">
        <v>147</v>
      </c>
      <c r="E72" s="4" t="s">
        <v>3</v>
      </c>
      <c r="F72" s="27">
        <f>F73</f>
        <v>0</v>
      </c>
      <c r="G72" s="5"/>
      <c r="H72" s="5"/>
      <c r="I72" s="5"/>
      <c r="J72" s="5"/>
      <c r="K72" s="5"/>
      <c r="L72" s="5"/>
      <c r="M72" s="6"/>
      <c r="N72" s="6"/>
      <c r="O72" s="27">
        <f>O73</f>
        <v>0</v>
      </c>
      <c r="P72" s="53">
        <v>0</v>
      </c>
      <c r="Q72" s="27">
        <f>Q73</f>
        <v>0</v>
      </c>
    </row>
    <row r="73" spans="1:17" ht="123.75" customHeight="1" outlineLevel="3">
      <c r="A73" s="33" t="s">
        <v>68</v>
      </c>
      <c r="B73" s="51">
        <v>958</v>
      </c>
      <c r="C73" s="4" t="s">
        <v>12</v>
      </c>
      <c r="D73" s="4" t="s">
        <v>148</v>
      </c>
      <c r="E73" s="4" t="s">
        <v>3</v>
      </c>
      <c r="F73" s="27">
        <f>SUM(F74)</f>
        <v>0</v>
      </c>
      <c r="G73" s="5"/>
      <c r="H73" s="5"/>
      <c r="I73" s="5"/>
      <c r="J73" s="5"/>
      <c r="K73" s="5"/>
      <c r="L73" s="5"/>
      <c r="M73" s="6"/>
      <c r="N73" s="6"/>
      <c r="O73" s="27">
        <f>SUM(O74)</f>
        <v>0</v>
      </c>
      <c r="P73" s="53">
        <v>0</v>
      </c>
      <c r="Q73" s="27">
        <f>SUM(Q74)</f>
        <v>0</v>
      </c>
    </row>
    <row r="74" spans="1:17" ht="15.75" outlineLevel="3">
      <c r="A74" s="30" t="s">
        <v>15</v>
      </c>
      <c r="B74" s="51">
        <v>958</v>
      </c>
      <c r="C74" s="4" t="s">
        <v>12</v>
      </c>
      <c r="D74" s="4" t="s">
        <v>148</v>
      </c>
      <c r="E74" s="4" t="s">
        <v>49</v>
      </c>
      <c r="F74" s="27">
        <v>0</v>
      </c>
      <c r="G74" s="5"/>
      <c r="H74" s="5"/>
      <c r="I74" s="5"/>
      <c r="J74" s="5"/>
      <c r="K74" s="5"/>
      <c r="L74" s="5"/>
      <c r="M74" s="6"/>
      <c r="N74" s="6"/>
      <c r="O74" s="27">
        <v>0</v>
      </c>
      <c r="P74" s="53">
        <v>0</v>
      </c>
      <c r="Q74" s="27">
        <v>0</v>
      </c>
    </row>
    <row r="75" spans="1:17" ht="47.25" customHeight="1" outlineLevel="3">
      <c r="A75" s="30" t="s">
        <v>149</v>
      </c>
      <c r="B75" s="51">
        <v>958</v>
      </c>
      <c r="C75" s="4" t="s">
        <v>12</v>
      </c>
      <c r="D75" s="4" t="s">
        <v>150</v>
      </c>
      <c r="E75" s="4" t="s">
        <v>3</v>
      </c>
      <c r="F75" s="27">
        <f>F76</f>
        <v>23.97625</v>
      </c>
      <c r="G75" s="5"/>
      <c r="H75" s="5"/>
      <c r="I75" s="5"/>
      <c r="J75" s="5"/>
      <c r="K75" s="5"/>
      <c r="L75" s="5"/>
      <c r="M75" s="6"/>
      <c r="N75" s="6"/>
      <c r="O75" s="27">
        <f>O76</f>
        <v>0</v>
      </c>
      <c r="P75" s="53">
        <f>O75/F75*100</f>
        <v>0</v>
      </c>
      <c r="Q75" s="27">
        <f>Q76</f>
        <v>23.97625</v>
      </c>
    </row>
    <row r="76" spans="1:17" ht="18.75" customHeight="1" outlineLevel="3">
      <c r="A76" s="30" t="s">
        <v>77</v>
      </c>
      <c r="B76" s="51">
        <v>958</v>
      </c>
      <c r="C76" s="4" t="s">
        <v>12</v>
      </c>
      <c r="D76" s="4" t="s">
        <v>151</v>
      </c>
      <c r="E76" s="4" t="s">
        <v>3</v>
      </c>
      <c r="F76" s="27">
        <f>F77</f>
        <v>23.97625</v>
      </c>
      <c r="G76" s="5"/>
      <c r="H76" s="5"/>
      <c r="I76" s="5"/>
      <c r="J76" s="5"/>
      <c r="K76" s="5"/>
      <c r="L76" s="5"/>
      <c r="M76" s="6"/>
      <c r="N76" s="6"/>
      <c r="O76" s="27">
        <f>O77</f>
        <v>0</v>
      </c>
      <c r="P76" s="53">
        <f>O76/F76*100</f>
        <v>0</v>
      </c>
      <c r="Q76" s="27">
        <f>Q77</f>
        <v>23.97625</v>
      </c>
    </row>
    <row r="77" spans="1:17" ht="31.5" outlineLevel="3">
      <c r="A77" s="30" t="s">
        <v>64</v>
      </c>
      <c r="B77" s="51">
        <v>958</v>
      </c>
      <c r="C77" s="4" t="s">
        <v>12</v>
      </c>
      <c r="D77" s="4" t="s">
        <v>151</v>
      </c>
      <c r="E77" s="4" t="s">
        <v>59</v>
      </c>
      <c r="F77" s="27">
        <v>23.97625</v>
      </c>
      <c r="G77" s="5"/>
      <c r="H77" s="5"/>
      <c r="I77" s="5"/>
      <c r="J77" s="5"/>
      <c r="K77" s="5"/>
      <c r="L77" s="5"/>
      <c r="M77" s="6"/>
      <c r="N77" s="6"/>
      <c r="O77" s="27">
        <v>0</v>
      </c>
      <c r="P77" s="53">
        <f>O77/F77*100</f>
        <v>0</v>
      </c>
      <c r="Q77" s="27">
        <f>F77-O77</f>
        <v>23.97625</v>
      </c>
    </row>
    <row r="78" spans="1:17" ht="47.25" outlineLevel="3">
      <c r="A78" s="30" t="s">
        <v>152</v>
      </c>
      <c r="B78" s="51">
        <v>958</v>
      </c>
      <c r="C78" s="4" t="s">
        <v>12</v>
      </c>
      <c r="D78" s="4" t="s">
        <v>153</v>
      </c>
      <c r="E78" s="4" t="s">
        <v>3</v>
      </c>
      <c r="F78" s="27">
        <f>F79</f>
        <v>0</v>
      </c>
      <c r="G78" s="5"/>
      <c r="H78" s="5"/>
      <c r="I78" s="5"/>
      <c r="J78" s="5"/>
      <c r="K78" s="5"/>
      <c r="L78" s="5"/>
      <c r="M78" s="6"/>
      <c r="N78" s="6"/>
      <c r="O78" s="27">
        <f>O79</f>
        <v>0</v>
      </c>
      <c r="P78" s="53">
        <v>0</v>
      </c>
      <c r="Q78" s="27">
        <v>0</v>
      </c>
    </row>
    <row r="79" spans="1:17" ht="47.25" outlineLevel="3">
      <c r="A79" s="30" t="s">
        <v>154</v>
      </c>
      <c r="B79" s="51">
        <v>958</v>
      </c>
      <c r="C79" s="4" t="s">
        <v>12</v>
      </c>
      <c r="D79" s="4" t="s">
        <v>155</v>
      </c>
      <c r="E79" s="4" t="s">
        <v>3</v>
      </c>
      <c r="F79" s="27">
        <f>F80</f>
        <v>0</v>
      </c>
      <c r="G79" s="5"/>
      <c r="H79" s="5"/>
      <c r="I79" s="5"/>
      <c r="J79" s="5"/>
      <c r="K79" s="5"/>
      <c r="L79" s="5"/>
      <c r="M79" s="6"/>
      <c r="N79" s="6"/>
      <c r="O79" s="27">
        <f>O80</f>
        <v>0</v>
      </c>
      <c r="P79" s="53">
        <v>0</v>
      </c>
      <c r="Q79" s="27">
        <v>0</v>
      </c>
    </row>
    <row r="80" spans="1:17" ht="31.5" outlineLevel="3">
      <c r="A80" s="30" t="s">
        <v>64</v>
      </c>
      <c r="B80" s="51">
        <v>958</v>
      </c>
      <c r="C80" s="4" t="s">
        <v>12</v>
      </c>
      <c r="D80" s="4" t="s">
        <v>155</v>
      </c>
      <c r="E80" s="4" t="s">
        <v>108</v>
      </c>
      <c r="F80" s="27">
        <v>0</v>
      </c>
      <c r="G80" s="5"/>
      <c r="H80" s="5"/>
      <c r="I80" s="5"/>
      <c r="J80" s="5"/>
      <c r="K80" s="5"/>
      <c r="L80" s="5"/>
      <c r="M80" s="6"/>
      <c r="N80" s="6"/>
      <c r="O80" s="27">
        <v>0</v>
      </c>
      <c r="P80" s="53">
        <v>0</v>
      </c>
      <c r="Q80" s="27">
        <v>0</v>
      </c>
    </row>
    <row r="81" spans="1:17" s="14" customFormat="1" ht="15.75">
      <c r="A81" s="19" t="s">
        <v>25</v>
      </c>
      <c r="B81" s="51">
        <v>958</v>
      </c>
      <c r="C81" s="11" t="s">
        <v>16</v>
      </c>
      <c r="D81" s="4" t="s">
        <v>80</v>
      </c>
      <c r="E81" s="11" t="s">
        <v>3</v>
      </c>
      <c r="F81" s="28">
        <f>F82+F96+F107</f>
        <v>120573.94342999998</v>
      </c>
      <c r="G81" s="12"/>
      <c r="H81" s="12"/>
      <c r="I81" s="12"/>
      <c r="J81" s="12"/>
      <c r="K81" s="12"/>
      <c r="L81" s="12"/>
      <c r="M81" s="13"/>
      <c r="N81" s="13"/>
      <c r="O81" s="28">
        <f>O82+O96+O107</f>
        <v>66229.21733</v>
      </c>
      <c r="P81" s="52">
        <f aca="true" t="shared" si="5" ref="P81:P102">O81/F81*100</f>
        <v>54.928299967604374</v>
      </c>
      <c r="Q81" s="28">
        <f>Q82+Q96+Q107</f>
        <v>54344.7261</v>
      </c>
    </row>
    <row r="82" spans="1:17" s="14" customFormat="1" ht="15.75">
      <c r="A82" s="20" t="s">
        <v>26</v>
      </c>
      <c r="B82" s="51">
        <v>958</v>
      </c>
      <c r="C82" s="4" t="s">
        <v>17</v>
      </c>
      <c r="D82" s="4" t="s">
        <v>80</v>
      </c>
      <c r="E82" s="4" t="s">
        <v>3</v>
      </c>
      <c r="F82" s="27">
        <f>F83+F86+F90+F92+F94</f>
        <v>116126.41642999998</v>
      </c>
      <c r="G82" s="12"/>
      <c r="H82" s="12"/>
      <c r="I82" s="12"/>
      <c r="J82" s="12"/>
      <c r="K82" s="12"/>
      <c r="L82" s="12"/>
      <c r="M82" s="13"/>
      <c r="N82" s="13"/>
      <c r="O82" s="27">
        <f>O83+O86+O90+O92+O94</f>
        <v>63197.947239999994</v>
      </c>
      <c r="P82" s="53">
        <f t="shared" si="5"/>
        <v>54.42168042625786</v>
      </c>
      <c r="Q82" s="27">
        <f>Q83+Q86+Q90+Q92+Q94</f>
        <v>52928.46919</v>
      </c>
    </row>
    <row r="83" spans="1:17" s="14" customFormat="1" ht="65.25" customHeight="1">
      <c r="A83" s="20" t="s">
        <v>156</v>
      </c>
      <c r="B83" s="51">
        <v>958</v>
      </c>
      <c r="C83" s="4" t="s">
        <v>17</v>
      </c>
      <c r="D83" s="4" t="s">
        <v>124</v>
      </c>
      <c r="E83" s="4" t="s">
        <v>3</v>
      </c>
      <c r="F83" s="27">
        <f>F85</f>
        <v>1661.61034</v>
      </c>
      <c r="G83" s="12"/>
      <c r="H83" s="12"/>
      <c r="I83" s="12"/>
      <c r="J83" s="12"/>
      <c r="K83" s="12"/>
      <c r="L83" s="12"/>
      <c r="M83" s="13"/>
      <c r="N83" s="13"/>
      <c r="O83" s="27">
        <f>O85</f>
        <v>1661.61034</v>
      </c>
      <c r="P83" s="53">
        <f t="shared" si="5"/>
        <v>100</v>
      </c>
      <c r="Q83" s="27">
        <f>Q85</f>
        <v>0</v>
      </c>
    </row>
    <row r="84" spans="1:17" s="14" customFormat="1" ht="31.5">
      <c r="A84" s="20" t="s">
        <v>78</v>
      </c>
      <c r="B84" s="51">
        <v>958</v>
      </c>
      <c r="C84" s="4" t="s">
        <v>17</v>
      </c>
      <c r="D84" s="4" t="s">
        <v>157</v>
      </c>
      <c r="E84" s="4" t="s">
        <v>3</v>
      </c>
      <c r="F84" s="27">
        <f>F85</f>
        <v>1661.61034</v>
      </c>
      <c r="G84" s="12"/>
      <c r="H84" s="12"/>
      <c r="I84" s="12"/>
      <c r="J84" s="12"/>
      <c r="K84" s="12"/>
      <c r="L84" s="12"/>
      <c r="M84" s="13"/>
      <c r="N84" s="13"/>
      <c r="O84" s="27">
        <f>O85</f>
        <v>1661.61034</v>
      </c>
      <c r="P84" s="53">
        <f t="shared" si="5"/>
        <v>100</v>
      </c>
      <c r="Q84" s="27">
        <f>Q85</f>
        <v>0</v>
      </c>
    </row>
    <row r="85" spans="1:17" s="14" customFormat="1" ht="31.5">
      <c r="A85" s="30" t="s">
        <v>64</v>
      </c>
      <c r="B85" s="51">
        <v>958</v>
      </c>
      <c r="C85" s="4" t="s">
        <v>17</v>
      </c>
      <c r="D85" s="4" t="s">
        <v>157</v>
      </c>
      <c r="E85" s="4" t="s">
        <v>108</v>
      </c>
      <c r="F85" s="27">
        <v>1661.61034</v>
      </c>
      <c r="G85" s="12"/>
      <c r="H85" s="12"/>
      <c r="I85" s="12"/>
      <c r="J85" s="12"/>
      <c r="K85" s="12"/>
      <c r="L85" s="12"/>
      <c r="M85" s="13"/>
      <c r="N85" s="13"/>
      <c r="O85" s="27">
        <v>1661.61034</v>
      </c>
      <c r="P85" s="53">
        <f t="shared" si="5"/>
        <v>100</v>
      </c>
      <c r="Q85" s="27">
        <f>F85-O85</f>
        <v>0</v>
      </c>
    </row>
    <row r="86" spans="1:17" ht="53.25" customHeight="1" outlineLevel="1">
      <c r="A86" s="20" t="s">
        <v>158</v>
      </c>
      <c r="B86" s="55">
        <v>958</v>
      </c>
      <c r="C86" s="43" t="s">
        <v>17</v>
      </c>
      <c r="D86" s="43" t="s">
        <v>196</v>
      </c>
      <c r="E86" s="43" t="s">
        <v>3</v>
      </c>
      <c r="F86" s="27">
        <f>F87+F88+F89</f>
        <v>112900.33974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186099</v>
      </c>
      <c r="N86" s="44">
        <v>199666</v>
      </c>
      <c r="O86" s="27">
        <f>O87+O88+O89</f>
        <v>59971.87054999999</v>
      </c>
      <c r="P86" s="53">
        <f t="shared" si="5"/>
        <v>53.11930033878567</v>
      </c>
      <c r="Q86" s="27">
        <f>Q87+Q88+Q89</f>
        <v>52928.46919</v>
      </c>
    </row>
    <row r="87" spans="1:17" ht="81.75" customHeight="1" outlineLevel="1">
      <c r="A87" s="20" t="s">
        <v>195</v>
      </c>
      <c r="B87" s="55">
        <v>958</v>
      </c>
      <c r="C87" s="43" t="s">
        <v>17</v>
      </c>
      <c r="D87" s="43" t="s">
        <v>193</v>
      </c>
      <c r="E87" s="43" t="s">
        <v>79</v>
      </c>
      <c r="F87" s="27">
        <v>71685.86801</v>
      </c>
      <c r="G87" s="44"/>
      <c r="H87" s="44"/>
      <c r="I87" s="44"/>
      <c r="J87" s="44"/>
      <c r="K87" s="44"/>
      <c r="L87" s="44"/>
      <c r="M87" s="44"/>
      <c r="N87" s="44"/>
      <c r="O87" s="27">
        <v>34243.78952</v>
      </c>
      <c r="P87" s="53">
        <f t="shared" si="5"/>
        <v>47.7692332821067</v>
      </c>
      <c r="Q87" s="27">
        <f aca="true" t="shared" si="6" ref="Q87:Q93">F87-O87</f>
        <v>37442.07849000001</v>
      </c>
    </row>
    <row r="88" spans="1:17" ht="53.25" customHeight="1" outlineLevel="1">
      <c r="A88" s="20" t="s">
        <v>194</v>
      </c>
      <c r="B88" s="55">
        <v>958</v>
      </c>
      <c r="C88" s="43" t="s">
        <v>17</v>
      </c>
      <c r="D88" s="43" t="s">
        <v>192</v>
      </c>
      <c r="E88" s="43" t="s">
        <v>79</v>
      </c>
      <c r="F88" s="27">
        <v>36002.92338</v>
      </c>
      <c r="G88" s="44"/>
      <c r="H88" s="44"/>
      <c r="I88" s="44"/>
      <c r="J88" s="44"/>
      <c r="K88" s="44"/>
      <c r="L88" s="44"/>
      <c r="M88" s="44"/>
      <c r="N88" s="44"/>
      <c r="O88" s="27">
        <v>20770.37961</v>
      </c>
      <c r="P88" s="53">
        <f t="shared" si="5"/>
        <v>57.690814134104905</v>
      </c>
      <c r="Q88" s="27">
        <f t="shared" si="6"/>
        <v>15232.54377</v>
      </c>
    </row>
    <row r="89" spans="1:17" ht="47.25" outlineLevel="1">
      <c r="A89" s="56" t="s">
        <v>89</v>
      </c>
      <c r="B89" s="55">
        <v>958</v>
      </c>
      <c r="C89" s="43" t="s">
        <v>17</v>
      </c>
      <c r="D89" s="43" t="s">
        <v>159</v>
      </c>
      <c r="E89" s="43" t="s">
        <v>79</v>
      </c>
      <c r="F89" s="27">
        <v>5211.54835</v>
      </c>
      <c r="G89" s="44"/>
      <c r="H89" s="44"/>
      <c r="I89" s="44"/>
      <c r="J89" s="44"/>
      <c r="K89" s="44"/>
      <c r="L89" s="44"/>
      <c r="M89" s="44"/>
      <c r="N89" s="44"/>
      <c r="O89" s="27">
        <v>4957.70142</v>
      </c>
      <c r="P89" s="53">
        <f t="shared" si="5"/>
        <v>95.12914564056572</v>
      </c>
      <c r="Q89" s="27">
        <f t="shared" si="6"/>
        <v>253.8469299999997</v>
      </c>
    </row>
    <row r="90" spans="1:17" ht="47.25" outlineLevel="1">
      <c r="A90" s="35" t="s">
        <v>191</v>
      </c>
      <c r="B90" s="51">
        <v>958</v>
      </c>
      <c r="C90" s="4" t="s">
        <v>17</v>
      </c>
      <c r="D90" s="4" t="s">
        <v>190</v>
      </c>
      <c r="E90" s="4" t="s">
        <v>3</v>
      </c>
      <c r="F90" s="27">
        <f>F91</f>
        <v>1306.28557</v>
      </c>
      <c r="G90" s="5"/>
      <c r="H90" s="5"/>
      <c r="I90" s="5"/>
      <c r="J90" s="5"/>
      <c r="K90" s="5"/>
      <c r="L90" s="5"/>
      <c r="M90" s="6"/>
      <c r="N90" s="6"/>
      <c r="O90" s="27">
        <f>O91</f>
        <v>1306.28557</v>
      </c>
      <c r="P90" s="53">
        <f t="shared" si="5"/>
        <v>100</v>
      </c>
      <c r="Q90" s="27">
        <f t="shared" si="6"/>
        <v>0</v>
      </c>
    </row>
    <row r="91" spans="1:17" ht="31.5" outlineLevel="1">
      <c r="A91" s="30" t="s">
        <v>64</v>
      </c>
      <c r="B91" s="51">
        <v>958</v>
      </c>
      <c r="C91" s="4" t="s">
        <v>17</v>
      </c>
      <c r="D91" s="4" t="s">
        <v>190</v>
      </c>
      <c r="E91" s="4" t="s">
        <v>108</v>
      </c>
      <c r="F91" s="27">
        <v>1306.28557</v>
      </c>
      <c r="G91" s="5"/>
      <c r="H91" s="5"/>
      <c r="I91" s="5"/>
      <c r="J91" s="5"/>
      <c r="K91" s="5"/>
      <c r="L91" s="5"/>
      <c r="M91" s="6"/>
      <c r="N91" s="6"/>
      <c r="O91" s="27">
        <v>1306.28557</v>
      </c>
      <c r="P91" s="53">
        <f t="shared" si="5"/>
        <v>100</v>
      </c>
      <c r="Q91" s="27">
        <f t="shared" si="6"/>
        <v>0</v>
      </c>
    </row>
    <row r="92" spans="1:17" ht="78" customHeight="1" outlineLevel="1">
      <c r="A92" s="33" t="s">
        <v>189</v>
      </c>
      <c r="B92" s="51">
        <v>958</v>
      </c>
      <c r="C92" s="4" t="s">
        <v>17</v>
      </c>
      <c r="D92" s="4" t="s">
        <v>188</v>
      </c>
      <c r="E92" s="4" t="s">
        <v>3</v>
      </c>
      <c r="F92" s="27">
        <f>F93</f>
        <v>104.91432</v>
      </c>
      <c r="G92" s="5"/>
      <c r="H92" s="5"/>
      <c r="I92" s="5"/>
      <c r="J92" s="5"/>
      <c r="K92" s="5"/>
      <c r="L92" s="5"/>
      <c r="M92" s="6"/>
      <c r="N92" s="6"/>
      <c r="O92" s="27">
        <f>O93</f>
        <v>104.91432</v>
      </c>
      <c r="P92" s="53">
        <f t="shared" si="5"/>
        <v>100</v>
      </c>
      <c r="Q92" s="27">
        <f t="shared" si="6"/>
        <v>0</v>
      </c>
    </row>
    <row r="93" spans="1:17" ht="17.25" customHeight="1" outlineLevel="1">
      <c r="A93" s="20" t="s">
        <v>15</v>
      </c>
      <c r="B93" s="51">
        <v>958</v>
      </c>
      <c r="C93" s="4" t="s">
        <v>17</v>
      </c>
      <c r="D93" s="4" t="s">
        <v>188</v>
      </c>
      <c r="E93" s="4" t="s">
        <v>49</v>
      </c>
      <c r="F93" s="27">
        <v>104.91432</v>
      </c>
      <c r="G93" s="5"/>
      <c r="H93" s="5"/>
      <c r="I93" s="5"/>
      <c r="J93" s="5"/>
      <c r="K93" s="5"/>
      <c r="L93" s="5"/>
      <c r="M93" s="6"/>
      <c r="N93" s="6"/>
      <c r="O93" s="27">
        <v>104.91432</v>
      </c>
      <c r="P93" s="53">
        <f t="shared" si="5"/>
        <v>100</v>
      </c>
      <c r="Q93" s="27">
        <f t="shared" si="6"/>
        <v>0</v>
      </c>
    </row>
    <row r="94" spans="1:17" ht="47.25" outlineLevel="1">
      <c r="A94" s="33" t="s">
        <v>187</v>
      </c>
      <c r="B94" s="51">
        <v>958</v>
      </c>
      <c r="C94" s="4" t="s">
        <v>17</v>
      </c>
      <c r="D94" s="4" t="s">
        <v>186</v>
      </c>
      <c r="E94" s="4" t="s">
        <v>3</v>
      </c>
      <c r="F94" s="27">
        <f>F95</f>
        <v>153.26646</v>
      </c>
      <c r="G94" s="5"/>
      <c r="H94" s="5"/>
      <c r="I94" s="5"/>
      <c r="J94" s="5"/>
      <c r="K94" s="5"/>
      <c r="L94" s="5"/>
      <c r="M94" s="6"/>
      <c r="N94" s="6"/>
      <c r="O94" s="27">
        <f>O95</f>
        <v>153.26646</v>
      </c>
      <c r="P94" s="53">
        <f t="shared" si="5"/>
        <v>100</v>
      </c>
      <c r="Q94" s="27">
        <f>Q95</f>
        <v>0</v>
      </c>
    </row>
    <row r="95" spans="1:17" ht="15.75" outlineLevel="1">
      <c r="A95" s="20" t="s">
        <v>15</v>
      </c>
      <c r="B95" s="51">
        <v>958</v>
      </c>
      <c r="C95" s="4" t="s">
        <v>17</v>
      </c>
      <c r="D95" s="4" t="s">
        <v>186</v>
      </c>
      <c r="E95" s="4" t="s">
        <v>49</v>
      </c>
      <c r="F95" s="27">
        <v>153.26646</v>
      </c>
      <c r="G95" s="5"/>
      <c r="H95" s="5"/>
      <c r="I95" s="5"/>
      <c r="J95" s="5"/>
      <c r="K95" s="5"/>
      <c r="L95" s="5"/>
      <c r="M95" s="6"/>
      <c r="N95" s="6"/>
      <c r="O95" s="27">
        <v>153.26646</v>
      </c>
      <c r="P95" s="53">
        <f t="shared" si="5"/>
        <v>100</v>
      </c>
      <c r="Q95" s="27">
        <f>F95-O95</f>
        <v>0</v>
      </c>
    </row>
    <row r="96" spans="1:17" ht="15.75" outlineLevel="1">
      <c r="A96" s="33" t="s">
        <v>54</v>
      </c>
      <c r="B96" s="51">
        <v>958</v>
      </c>
      <c r="C96" s="4" t="s">
        <v>53</v>
      </c>
      <c r="D96" s="4" t="s">
        <v>124</v>
      </c>
      <c r="E96" s="4" t="s">
        <v>3</v>
      </c>
      <c r="F96" s="27">
        <f>F98+F100+F102+F104+F106</f>
        <v>2568.8019999999997</v>
      </c>
      <c r="G96" s="5"/>
      <c r="H96" s="5"/>
      <c r="I96" s="5"/>
      <c r="J96" s="5"/>
      <c r="K96" s="5"/>
      <c r="L96" s="5"/>
      <c r="M96" s="6"/>
      <c r="N96" s="6"/>
      <c r="O96" s="27">
        <f>O98+O100+O102+O104+O106</f>
        <v>1168.802</v>
      </c>
      <c r="P96" s="53">
        <f t="shared" si="5"/>
        <v>45.49988671762168</v>
      </c>
      <c r="Q96" s="27">
        <f>Q98+Q100+Q102+Q104+Q106</f>
        <v>1400</v>
      </c>
    </row>
    <row r="97" spans="1:17" ht="15.75" outlineLevel="3">
      <c r="A97" s="20" t="s">
        <v>185</v>
      </c>
      <c r="B97" s="51">
        <v>958</v>
      </c>
      <c r="C97" s="4" t="s">
        <v>53</v>
      </c>
      <c r="D97" s="4" t="s">
        <v>184</v>
      </c>
      <c r="E97" s="4" t="s">
        <v>3</v>
      </c>
      <c r="F97" s="27">
        <f>F98</f>
        <v>68.802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173331</v>
      </c>
      <c r="N97" s="6">
        <v>186158</v>
      </c>
      <c r="O97" s="27">
        <f>O98</f>
        <v>68.802</v>
      </c>
      <c r="P97" s="53">
        <f t="shared" si="5"/>
        <v>100</v>
      </c>
      <c r="Q97" s="27">
        <f>Q98</f>
        <v>0</v>
      </c>
    </row>
    <row r="98" spans="1:17" ht="31.5" outlineLevel="3">
      <c r="A98" s="30" t="s">
        <v>64</v>
      </c>
      <c r="B98" s="51">
        <v>958</v>
      </c>
      <c r="C98" s="4" t="s">
        <v>53</v>
      </c>
      <c r="D98" s="4" t="s">
        <v>184</v>
      </c>
      <c r="E98" s="4" t="s">
        <v>108</v>
      </c>
      <c r="F98" s="27">
        <v>68.802</v>
      </c>
      <c r="G98" s="5"/>
      <c r="H98" s="5"/>
      <c r="I98" s="5"/>
      <c r="J98" s="5"/>
      <c r="K98" s="5"/>
      <c r="L98" s="5"/>
      <c r="M98" s="6"/>
      <c r="N98" s="6"/>
      <c r="O98" s="27">
        <v>68.802</v>
      </c>
      <c r="P98" s="53">
        <f t="shared" si="5"/>
        <v>100</v>
      </c>
      <c r="Q98" s="27">
        <f>F98-O98</f>
        <v>0</v>
      </c>
    </row>
    <row r="99" spans="1:17" ht="31.5" outlineLevel="3">
      <c r="A99" s="20" t="s">
        <v>183</v>
      </c>
      <c r="B99" s="51">
        <v>958</v>
      </c>
      <c r="C99" s="4" t="s">
        <v>53</v>
      </c>
      <c r="D99" s="4" t="s">
        <v>182</v>
      </c>
      <c r="E99" s="4" t="s">
        <v>3</v>
      </c>
      <c r="F99" s="27">
        <f>F100</f>
        <v>1400</v>
      </c>
      <c r="G99" s="5"/>
      <c r="H99" s="5"/>
      <c r="I99" s="5"/>
      <c r="J99" s="5"/>
      <c r="K99" s="5"/>
      <c r="L99" s="5"/>
      <c r="M99" s="6"/>
      <c r="N99" s="6"/>
      <c r="O99" s="27">
        <f>O100</f>
        <v>0</v>
      </c>
      <c r="P99" s="53">
        <f t="shared" si="5"/>
        <v>0</v>
      </c>
      <c r="Q99" s="27">
        <f>Q100</f>
        <v>1400</v>
      </c>
    </row>
    <row r="100" spans="1:17" ht="36.75" customHeight="1" outlineLevel="3">
      <c r="A100" s="30" t="s">
        <v>64</v>
      </c>
      <c r="B100" s="51">
        <v>958</v>
      </c>
      <c r="C100" s="4" t="s">
        <v>53</v>
      </c>
      <c r="D100" s="4" t="s">
        <v>182</v>
      </c>
      <c r="E100" s="4" t="s">
        <v>108</v>
      </c>
      <c r="F100" s="27">
        <v>1400</v>
      </c>
      <c r="G100" s="5"/>
      <c r="H100" s="5"/>
      <c r="I100" s="5"/>
      <c r="J100" s="5"/>
      <c r="K100" s="5"/>
      <c r="L100" s="5"/>
      <c r="M100" s="6"/>
      <c r="N100" s="6"/>
      <c r="O100" s="27">
        <v>0</v>
      </c>
      <c r="P100" s="53">
        <f t="shared" si="5"/>
        <v>0</v>
      </c>
      <c r="Q100" s="27">
        <f>F100-O100</f>
        <v>1400</v>
      </c>
    </row>
    <row r="101" spans="1:17" ht="33" customHeight="1" outlineLevel="3">
      <c r="A101" s="30" t="s">
        <v>181</v>
      </c>
      <c r="B101" s="51">
        <v>958</v>
      </c>
      <c r="C101" s="4" t="s">
        <v>53</v>
      </c>
      <c r="D101" s="4" t="s">
        <v>179</v>
      </c>
      <c r="E101" s="4" t="s">
        <v>3</v>
      </c>
      <c r="F101" s="27">
        <f>F102</f>
        <v>1100</v>
      </c>
      <c r="G101" s="5"/>
      <c r="H101" s="5"/>
      <c r="I101" s="5"/>
      <c r="J101" s="5"/>
      <c r="K101" s="5"/>
      <c r="L101" s="5"/>
      <c r="M101" s="6"/>
      <c r="N101" s="6"/>
      <c r="O101" s="27">
        <f>O102</f>
        <v>1100</v>
      </c>
      <c r="P101" s="53">
        <f t="shared" si="5"/>
        <v>100</v>
      </c>
      <c r="Q101" s="27">
        <f>Q102</f>
        <v>0</v>
      </c>
    </row>
    <row r="102" spans="1:17" ht="15.75" outlineLevel="3">
      <c r="A102" s="30" t="s">
        <v>178</v>
      </c>
      <c r="B102" s="51">
        <v>958</v>
      </c>
      <c r="C102" s="4" t="s">
        <v>53</v>
      </c>
      <c r="D102" s="4" t="s">
        <v>179</v>
      </c>
      <c r="E102" s="4" t="s">
        <v>180</v>
      </c>
      <c r="F102" s="27">
        <v>1100</v>
      </c>
      <c r="G102" s="5"/>
      <c r="H102" s="5"/>
      <c r="I102" s="5"/>
      <c r="J102" s="5"/>
      <c r="K102" s="5"/>
      <c r="L102" s="5"/>
      <c r="M102" s="6"/>
      <c r="N102" s="6"/>
      <c r="O102" s="27">
        <v>1100</v>
      </c>
      <c r="P102" s="53">
        <f t="shared" si="5"/>
        <v>100</v>
      </c>
      <c r="Q102" s="27">
        <v>0</v>
      </c>
    </row>
    <row r="103" spans="1:17" ht="47.25" outlineLevel="3">
      <c r="A103" s="20" t="s">
        <v>177</v>
      </c>
      <c r="B103" s="51">
        <v>958</v>
      </c>
      <c r="C103" s="4" t="s">
        <v>53</v>
      </c>
      <c r="D103" s="4" t="s">
        <v>176</v>
      </c>
      <c r="E103" s="4" t="s">
        <v>3</v>
      </c>
      <c r="F103" s="27">
        <f>F104</f>
        <v>0</v>
      </c>
      <c r="G103" s="5"/>
      <c r="H103" s="5"/>
      <c r="I103" s="5"/>
      <c r="J103" s="5"/>
      <c r="K103" s="5"/>
      <c r="L103" s="5"/>
      <c r="M103" s="6"/>
      <c r="N103" s="6"/>
      <c r="O103" s="27">
        <f>O104</f>
        <v>0</v>
      </c>
      <c r="P103" s="53">
        <v>0</v>
      </c>
      <c r="Q103" s="27">
        <f>Q104</f>
        <v>0</v>
      </c>
    </row>
    <row r="104" spans="1:17" ht="34.5" customHeight="1" outlineLevel="3">
      <c r="A104" s="30" t="s">
        <v>64</v>
      </c>
      <c r="B104" s="51">
        <v>958</v>
      </c>
      <c r="C104" s="4" t="s">
        <v>53</v>
      </c>
      <c r="D104" s="4" t="s">
        <v>176</v>
      </c>
      <c r="E104" s="4" t="s">
        <v>108</v>
      </c>
      <c r="F104" s="27">
        <v>0</v>
      </c>
      <c r="G104" s="5"/>
      <c r="H104" s="5"/>
      <c r="I104" s="5"/>
      <c r="J104" s="5"/>
      <c r="K104" s="5"/>
      <c r="L104" s="5"/>
      <c r="M104" s="6"/>
      <c r="N104" s="6"/>
      <c r="O104" s="27">
        <v>0</v>
      </c>
      <c r="P104" s="53">
        <v>0</v>
      </c>
      <c r="Q104" s="27">
        <v>0</v>
      </c>
    </row>
    <row r="105" spans="1:17" ht="31.5" customHeight="1" outlineLevel="3">
      <c r="A105" s="54" t="s">
        <v>175</v>
      </c>
      <c r="B105" s="51">
        <v>958</v>
      </c>
      <c r="C105" s="4" t="s">
        <v>53</v>
      </c>
      <c r="D105" s="4" t="s">
        <v>174</v>
      </c>
      <c r="E105" s="4" t="s">
        <v>3</v>
      </c>
      <c r="F105" s="27">
        <f>F106</f>
        <v>0</v>
      </c>
      <c r="G105" s="5"/>
      <c r="H105" s="5"/>
      <c r="I105" s="5"/>
      <c r="J105" s="5"/>
      <c r="K105" s="5"/>
      <c r="L105" s="5"/>
      <c r="M105" s="6"/>
      <c r="N105" s="6"/>
      <c r="O105" s="27">
        <v>0</v>
      </c>
      <c r="P105" s="53">
        <v>0</v>
      </c>
      <c r="Q105" s="27">
        <f>Q106</f>
        <v>0</v>
      </c>
    </row>
    <row r="106" spans="1:17" ht="34.5" customHeight="1" outlineLevel="3">
      <c r="A106" s="20" t="s">
        <v>173</v>
      </c>
      <c r="B106" s="51">
        <v>958</v>
      </c>
      <c r="C106" s="4" t="s">
        <v>53</v>
      </c>
      <c r="D106" s="4" t="s">
        <v>174</v>
      </c>
      <c r="E106" s="4" t="s">
        <v>108</v>
      </c>
      <c r="F106" s="27">
        <v>0</v>
      </c>
      <c r="G106" s="5"/>
      <c r="H106" s="5"/>
      <c r="I106" s="5"/>
      <c r="J106" s="5"/>
      <c r="K106" s="5"/>
      <c r="L106" s="5"/>
      <c r="M106" s="6"/>
      <c r="N106" s="6"/>
      <c r="O106" s="27">
        <v>0</v>
      </c>
      <c r="P106" s="53">
        <v>0</v>
      </c>
      <c r="Q106" s="27">
        <v>0</v>
      </c>
    </row>
    <row r="107" spans="1:17" ht="15.75" outlineLevel="3">
      <c r="A107" s="20" t="s">
        <v>13</v>
      </c>
      <c r="B107" s="51">
        <v>958</v>
      </c>
      <c r="C107" s="4" t="s">
        <v>14</v>
      </c>
      <c r="D107" s="4" t="s">
        <v>80</v>
      </c>
      <c r="E107" s="4" t="s">
        <v>3</v>
      </c>
      <c r="F107" s="27">
        <f>F108</f>
        <v>1878.725</v>
      </c>
      <c r="G107" s="5"/>
      <c r="H107" s="5"/>
      <c r="I107" s="5"/>
      <c r="J107" s="5"/>
      <c r="K107" s="5"/>
      <c r="L107" s="5"/>
      <c r="M107" s="6"/>
      <c r="N107" s="6"/>
      <c r="O107" s="27">
        <f>O108</f>
        <v>1862.46809</v>
      </c>
      <c r="P107" s="53">
        <f>O107/F107*100</f>
        <v>99.13468389466261</v>
      </c>
      <c r="Q107" s="27">
        <f>Q108</f>
        <v>16.256909999999976</v>
      </c>
    </row>
    <row r="108" spans="1:17" ht="47.25" outlineLevel="3">
      <c r="A108" s="20" t="s">
        <v>167</v>
      </c>
      <c r="B108" s="51">
        <v>958</v>
      </c>
      <c r="C108" s="4" t="s">
        <v>14</v>
      </c>
      <c r="D108" s="4" t="s">
        <v>172</v>
      </c>
      <c r="E108" s="4" t="s">
        <v>3</v>
      </c>
      <c r="F108" s="27">
        <f>F110+F112+F114+F116</f>
        <v>1878.725</v>
      </c>
      <c r="G108" s="5"/>
      <c r="H108" s="5"/>
      <c r="I108" s="5"/>
      <c r="J108" s="5"/>
      <c r="K108" s="5"/>
      <c r="L108" s="5"/>
      <c r="M108" s="6"/>
      <c r="N108" s="6"/>
      <c r="O108" s="27">
        <f>O110+O114+O116</f>
        <v>1862.46809</v>
      </c>
      <c r="P108" s="53">
        <f>O108/F108*100</f>
        <v>99.13468389466261</v>
      </c>
      <c r="Q108" s="27">
        <f>Q110+Q112+Q114+Q116</f>
        <v>16.256909999999976</v>
      </c>
    </row>
    <row r="109" spans="1:17" ht="31.5" outlineLevel="3">
      <c r="A109" s="20" t="s">
        <v>170</v>
      </c>
      <c r="B109" s="51">
        <v>958</v>
      </c>
      <c r="C109" s="4" t="s">
        <v>14</v>
      </c>
      <c r="D109" s="4" t="s">
        <v>171</v>
      </c>
      <c r="E109" s="4" t="s">
        <v>3</v>
      </c>
      <c r="F109" s="27">
        <f>F110</f>
        <v>110</v>
      </c>
      <c r="G109" s="5"/>
      <c r="H109" s="5"/>
      <c r="I109" s="5"/>
      <c r="J109" s="5"/>
      <c r="K109" s="5"/>
      <c r="L109" s="5"/>
      <c r="M109" s="6"/>
      <c r="N109" s="6"/>
      <c r="O109" s="27">
        <f>O110</f>
        <v>102.192</v>
      </c>
      <c r="P109" s="53">
        <f>O109/F109*100</f>
        <v>92.90181818181817</v>
      </c>
      <c r="Q109" s="27">
        <f>Q110</f>
        <v>7.808000000000007</v>
      </c>
    </row>
    <row r="110" spans="1:17" ht="31.5" outlineLevel="3">
      <c r="A110" s="30" t="s">
        <v>64</v>
      </c>
      <c r="B110" s="51">
        <v>958</v>
      </c>
      <c r="C110" s="4" t="s">
        <v>14</v>
      </c>
      <c r="D110" s="4" t="s">
        <v>171</v>
      </c>
      <c r="E110" s="4" t="s">
        <v>108</v>
      </c>
      <c r="F110" s="27">
        <v>110</v>
      </c>
      <c r="G110" s="5"/>
      <c r="H110" s="5"/>
      <c r="I110" s="5"/>
      <c r="J110" s="5"/>
      <c r="K110" s="5"/>
      <c r="L110" s="5"/>
      <c r="M110" s="6"/>
      <c r="N110" s="6"/>
      <c r="O110" s="27">
        <v>102.192</v>
      </c>
      <c r="P110" s="53">
        <f>O110/F110*100</f>
        <v>92.90181818181817</v>
      </c>
      <c r="Q110" s="27">
        <f>F110-O110</f>
        <v>7.808000000000007</v>
      </c>
    </row>
    <row r="111" spans="1:17" ht="15.75" outlineLevel="3">
      <c r="A111" s="20" t="s">
        <v>168</v>
      </c>
      <c r="B111" s="51">
        <v>958</v>
      </c>
      <c r="C111" s="4" t="s">
        <v>14</v>
      </c>
      <c r="D111" s="4" t="s">
        <v>169</v>
      </c>
      <c r="E111" s="4" t="s">
        <v>3</v>
      </c>
      <c r="F111" s="27">
        <f>F112</f>
        <v>0</v>
      </c>
      <c r="G111" s="5"/>
      <c r="H111" s="5"/>
      <c r="I111" s="5"/>
      <c r="J111" s="5"/>
      <c r="K111" s="5"/>
      <c r="L111" s="5"/>
      <c r="M111" s="6"/>
      <c r="N111" s="6"/>
      <c r="O111" s="27">
        <f>O112</f>
        <v>0</v>
      </c>
      <c r="P111" s="53">
        <v>0</v>
      </c>
      <c r="Q111" s="27">
        <f>Q112</f>
        <v>0</v>
      </c>
    </row>
    <row r="112" spans="1:17" ht="31.5" outlineLevel="3">
      <c r="A112" s="30" t="s">
        <v>64</v>
      </c>
      <c r="B112" s="51">
        <v>958</v>
      </c>
      <c r="C112" s="4" t="s">
        <v>14</v>
      </c>
      <c r="D112" s="4" t="s">
        <v>169</v>
      </c>
      <c r="E112" s="4" t="s">
        <v>108</v>
      </c>
      <c r="F112" s="27">
        <v>0</v>
      </c>
      <c r="G112" s="5"/>
      <c r="H112" s="5"/>
      <c r="I112" s="5"/>
      <c r="J112" s="5"/>
      <c r="K112" s="5"/>
      <c r="L112" s="5"/>
      <c r="M112" s="6"/>
      <c r="N112" s="6"/>
      <c r="O112" s="27">
        <v>0</v>
      </c>
      <c r="P112" s="53">
        <v>0</v>
      </c>
      <c r="Q112" s="27">
        <v>0</v>
      </c>
    </row>
    <row r="113" spans="1:17" ht="18.75" customHeight="1" outlineLevel="3">
      <c r="A113" s="20" t="s">
        <v>90</v>
      </c>
      <c r="B113" s="51">
        <v>958</v>
      </c>
      <c r="C113" s="4" t="s">
        <v>14</v>
      </c>
      <c r="D113" s="4" t="s">
        <v>166</v>
      </c>
      <c r="E113" s="4" t="s">
        <v>3</v>
      </c>
      <c r="F113" s="27">
        <f>F114</f>
        <v>104.869</v>
      </c>
      <c r="G113" s="5"/>
      <c r="H113" s="5"/>
      <c r="I113" s="5"/>
      <c r="J113" s="5"/>
      <c r="K113" s="5"/>
      <c r="L113" s="5"/>
      <c r="M113" s="6"/>
      <c r="N113" s="6"/>
      <c r="O113" s="27">
        <f>O114</f>
        <v>96.421</v>
      </c>
      <c r="P113" s="53">
        <f aca="true" t="shared" si="7" ref="P113:P138">O113/F113*100</f>
        <v>91.94423518866395</v>
      </c>
      <c r="Q113" s="27">
        <f>Q114</f>
        <v>8.447999999999993</v>
      </c>
    </row>
    <row r="114" spans="1:17" ht="31.5" outlineLevel="3">
      <c r="A114" s="30" t="s">
        <v>64</v>
      </c>
      <c r="B114" s="51">
        <v>958</v>
      </c>
      <c r="C114" s="4" t="s">
        <v>14</v>
      </c>
      <c r="D114" s="4" t="s">
        <v>166</v>
      </c>
      <c r="E114" s="4" t="s">
        <v>59</v>
      </c>
      <c r="F114" s="27">
        <v>104.869</v>
      </c>
      <c r="G114" s="5"/>
      <c r="H114" s="5"/>
      <c r="I114" s="5"/>
      <c r="J114" s="5"/>
      <c r="K114" s="5"/>
      <c r="L114" s="5"/>
      <c r="M114" s="6"/>
      <c r="N114" s="6"/>
      <c r="O114" s="27">
        <v>96.421</v>
      </c>
      <c r="P114" s="53">
        <f t="shared" si="7"/>
        <v>91.94423518866395</v>
      </c>
      <c r="Q114" s="27">
        <f>F114-O114</f>
        <v>8.447999999999993</v>
      </c>
    </row>
    <row r="115" spans="1:17" ht="15.75" outlineLevel="3">
      <c r="A115" s="20" t="s">
        <v>75</v>
      </c>
      <c r="B115" s="51">
        <v>958</v>
      </c>
      <c r="C115" s="4" t="s">
        <v>14</v>
      </c>
      <c r="D115" s="4" t="s">
        <v>165</v>
      </c>
      <c r="E115" s="4" t="s">
        <v>3</v>
      </c>
      <c r="F115" s="27">
        <f>F116</f>
        <v>1663.856</v>
      </c>
      <c r="G115" s="5"/>
      <c r="H115" s="5"/>
      <c r="I115" s="5"/>
      <c r="J115" s="5"/>
      <c r="K115" s="5"/>
      <c r="L115" s="5"/>
      <c r="M115" s="6"/>
      <c r="N115" s="6"/>
      <c r="O115" s="27">
        <f>O116</f>
        <v>1663.85509</v>
      </c>
      <c r="P115" s="53">
        <f t="shared" si="7"/>
        <v>99.99994530776702</v>
      </c>
      <c r="Q115" s="27">
        <f>Q116</f>
        <v>0.0009099999999762076</v>
      </c>
    </row>
    <row r="116" spans="1:17" ht="31.5" outlineLevel="3">
      <c r="A116" s="30" t="s">
        <v>64</v>
      </c>
      <c r="B116" s="51">
        <v>958</v>
      </c>
      <c r="C116" s="4" t="s">
        <v>14</v>
      </c>
      <c r="D116" s="4" t="s">
        <v>165</v>
      </c>
      <c r="E116" s="4" t="s">
        <v>59</v>
      </c>
      <c r="F116" s="27">
        <v>1663.856</v>
      </c>
      <c r="G116" s="5"/>
      <c r="H116" s="5"/>
      <c r="I116" s="5"/>
      <c r="J116" s="5"/>
      <c r="K116" s="5"/>
      <c r="L116" s="5"/>
      <c r="M116" s="6"/>
      <c r="N116" s="6"/>
      <c r="O116" s="27">
        <v>1663.85509</v>
      </c>
      <c r="P116" s="53">
        <f t="shared" si="7"/>
        <v>99.99994530776702</v>
      </c>
      <c r="Q116" s="27">
        <f>F116-O116</f>
        <v>0.0009099999999762076</v>
      </c>
    </row>
    <row r="117" spans="1:17" ht="15.75" outlineLevel="3">
      <c r="A117" s="19" t="s">
        <v>69</v>
      </c>
      <c r="B117" s="51">
        <v>958</v>
      </c>
      <c r="C117" s="11" t="s">
        <v>41</v>
      </c>
      <c r="D117" s="11" t="s">
        <v>80</v>
      </c>
      <c r="E117" s="11" t="s">
        <v>3</v>
      </c>
      <c r="F117" s="28">
        <f>F118</f>
        <v>1550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0</v>
      </c>
      <c r="N117" s="6">
        <v>0</v>
      </c>
      <c r="O117" s="28">
        <f aca="true" t="shared" si="8" ref="O117:Q120">O118</f>
        <v>1550</v>
      </c>
      <c r="P117" s="52">
        <f t="shared" si="7"/>
        <v>100</v>
      </c>
      <c r="Q117" s="28">
        <f t="shared" si="8"/>
        <v>0</v>
      </c>
    </row>
    <row r="118" spans="1:17" ht="15.75" outlineLevel="3">
      <c r="A118" s="20" t="s">
        <v>43</v>
      </c>
      <c r="B118" s="51">
        <v>958</v>
      </c>
      <c r="C118" s="4" t="s">
        <v>42</v>
      </c>
      <c r="D118" s="4" t="s">
        <v>80</v>
      </c>
      <c r="E118" s="4" t="s">
        <v>3</v>
      </c>
      <c r="F118" s="27">
        <f>F119</f>
        <v>1550</v>
      </c>
      <c r="G118" s="5"/>
      <c r="H118" s="5"/>
      <c r="I118" s="5"/>
      <c r="J118" s="5"/>
      <c r="K118" s="5"/>
      <c r="L118" s="5"/>
      <c r="M118" s="6"/>
      <c r="N118" s="6"/>
      <c r="O118" s="27">
        <f t="shared" si="8"/>
        <v>1550</v>
      </c>
      <c r="P118" s="53">
        <f t="shared" si="7"/>
        <v>100</v>
      </c>
      <c r="Q118" s="27">
        <f t="shared" si="8"/>
        <v>0</v>
      </c>
    </row>
    <row r="119" spans="1:17" ht="36" customHeight="1" outlineLevel="3">
      <c r="A119" s="20" t="s">
        <v>160</v>
      </c>
      <c r="B119" s="51">
        <v>958</v>
      </c>
      <c r="C119" s="4" t="s">
        <v>42</v>
      </c>
      <c r="D119" s="4" t="s">
        <v>93</v>
      </c>
      <c r="E119" s="4" t="s">
        <v>3</v>
      </c>
      <c r="F119" s="27">
        <f>F120</f>
        <v>1550</v>
      </c>
      <c r="G119" s="5"/>
      <c r="H119" s="5"/>
      <c r="I119" s="5"/>
      <c r="J119" s="5"/>
      <c r="K119" s="5"/>
      <c r="L119" s="5"/>
      <c r="M119" s="6"/>
      <c r="N119" s="6"/>
      <c r="O119" s="27">
        <f t="shared" si="8"/>
        <v>1550</v>
      </c>
      <c r="P119" s="53">
        <f t="shared" si="7"/>
        <v>100</v>
      </c>
      <c r="Q119" s="27">
        <f t="shared" si="8"/>
        <v>0</v>
      </c>
    </row>
    <row r="120" spans="1:17" ht="15.75" outlineLevel="3">
      <c r="A120" s="20" t="s">
        <v>91</v>
      </c>
      <c r="B120" s="51">
        <v>958</v>
      </c>
      <c r="C120" s="4" t="s">
        <v>42</v>
      </c>
      <c r="D120" s="4" t="s">
        <v>94</v>
      </c>
      <c r="E120" s="4" t="s">
        <v>3</v>
      </c>
      <c r="F120" s="27">
        <f>F121</f>
        <v>1550</v>
      </c>
      <c r="G120" s="5"/>
      <c r="H120" s="5"/>
      <c r="I120" s="5"/>
      <c r="J120" s="5"/>
      <c r="K120" s="5"/>
      <c r="L120" s="5"/>
      <c r="M120" s="6"/>
      <c r="N120" s="6"/>
      <c r="O120" s="27">
        <f t="shared" si="8"/>
        <v>1550</v>
      </c>
      <c r="P120" s="53">
        <f t="shared" si="7"/>
        <v>100</v>
      </c>
      <c r="Q120" s="27">
        <f t="shared" si="8"/>
        <v>0</v>
      </c>
    </row>
    <row r="121" spans="1:17" ht="114.75" customHeight="1" outlineLevel="3">
      <c r="A121" s="33" t="s">
        <v>92</v>
      </c>
      <c r="B121" s="51">
        <v>958</v>
      </c>
      <c r="C121" s="4" t="s">
        <v>42</v>
      </c>
      <c r="D121" s="4" t="s">
        <v>95</v>
      </c>
      <c r="E121" s="4" t="s">
        <v>3</v>
      </c>
      <c r="F121" s="27">
        <f>F122</f>
        <v>1550</v>
      </c>
      <c r="G121" s="5"/>
      <c r="H121" s="5"/>
      <c r="I121" s="5"/>
      <c r="J121" s="5"/>
      <c r="K121" s="5"/>
      <c r="L121" s="5"/>
      <c r="M121" s="6"/>
      <c r="N121" s="6"/>
      <c r="O121" s="27">
        <f>O122</f>
        <v>1550</v>
      </c>
      <c r="P121" s="53">
        <f t="shared" si="7"/>
        <v>100</v>
      </c>
      <c r="Q121" s="27">
        <f>F121-O121</f>
        <v>0</v>
      </c>
    </row>
    <row r="122" spans="1:17" ht="18" customHeight="1" outlineLevel="3">
      <c r="A122" s="20" t="s">
        <v>15</v>
      </c>
      <c r="B122" s="51">
        <v>958</v>
      </c>
      <c r="C122" s="4" t="s">
        <v>42</v>
      </c>
      <c r="D122" s="4" t="s">
        <v>163</v>
      </c>
      <c r="E122" s="4" t="s">
        <v>49</v>
      </c>
      <c r="F122" s="27">
        <v>1550</v>
      </c>
      <c r="G122" s="5"/>
      <c r="H122" s="5"/>
      <c r="I122" s="5"/>
      <c r="J122" s="5"/>
      <c r="K122" s="5"/>
      <c r="L122" s="5"/>
      <c r="M122" s="6"/>
      <c r="N122" s="6"/>
      <c r="O122" s="27">
        <v>1550</v>
      </c>
      <c r="P122" s="53">
        <f t="shared" si="7"/>
        <v>100</v>
      </c>
      <c r="Q122" s="27">
        <f>F122-O122</f>
        <v>0</v>
      </c>
    </row>
    <row r="123" spans="1:17" ht="15.75" outlineLevel="3">
      <c r="A123" s="19" t="s">
        <v>50</v>
      </c>
      <c r="B123" s="51">
        <v>958</v>
      </c>
      <c r="C123" s="11" t="s">
        <v>0</v>
      </c>
      <c r="D123" s="11" t="s">
        <v>80</v>
      </c>
      <c r="E123" s="11" t="s">
        <v>3</v>
      </c>
      <c r="F123" s="28">
        <f>F124</f>
        <v>201.275</v>
      </c>
      <c r="G123" s="5"/>
      <c r="H123" s="5"/>
      <c r="I123" s="5"/>
      <c r="J123" s="5"/>
      <c r="K123" s="5"/>
      <c r="L123" s="5"/>
      <c r="M123" s="6"/>
      <c r="N123" s="6"/>
      <c r="O123" s="28">
        <f>O124</f>
        <v>201.275</v>
      </c>
      <c r="P123" s="52">
        <f t="shared" si="7"/>
        <v>100</v>
      </c>
      <c r="Q123" s="28">
        <f>Q124</f>
        <v>0</v>
      </c>
    </row>
    <row r="124" spans="1:17" ht="15.75" outlineLevel="4">
      <c r="A124" s="20" t="s">
        <v>51</v>
      </c>
      <c r="B124" s="51">
        <v>958</v>
      </c>
      <c r="C124" s="4" t="s">
        <v>34</v>
      </c>
      <c r="D124" s="4" t="s">
        <v>80</v>
      </c>
      <c r="E124" s="4" t="s">
        <v>3</v>
      </c>
      <c r="F124" s="27">
        <f>F125</f>
        <v>201.275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0</v>
      </c>
      <c r="N124" s="6">
        <v>0</v>
      </c>
      <c r="O124" s="27">
        <f>O125</f>
        <v>201.275</v>
      </c>
      <c r="P124" s="53">
        <f t="shared" si="7"/>
        <v>100</v>
      </c>
      <c r="Q124" s="27">
        <f>Q125</f>
        <v>0</v>
      </c>
    </row>
    <row r="125" spans="1:17" ht="35.25" customHeight="1" outlineLevel="5">
      <c r="A125" s="20" t="s">
        <v>161</v>
      </c>
      <c r="B125" s="51">
        <v>958</v>
      </c>
      <c r="C125" s="4" t="s">
        <v>34</v>
      </c>
      <c r="D125" s="4" t="s">
        <v>164</v>
      </c>
      <c r="E125" s="4" t="s">
        <v>3</v>
      </c>
      <c r="F125" s="27">
        <f>F127</f>
        <v>201.275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0</v>
      </c>
      <c r="N125" s="6">
        <v>0</v>
      </c>
      <c r="O125" s="27">
        <f>O127</f>
        <v>201.275</v>
      </c>
      <c r="P125" s="53">
        <f t="shared" si="7"/>
        <v>100</v>
      </c>
      <c r="Q125" s="27">
        <f>Q127</f>
        <v>0</v>
      </c>
    </row>
    <row r="126" spans="1:17" ht="83.25" customHeight="1" outlineLevel="5">
      <c r="A126" s="41" t="s">
        <v>76</v>
      </c>
      <c r="B126" s="51">
        <v>958</v>
      </c>
      <c r="C126" s="4" t="s">
        <v>34</v>
      </c>
      <c r="D126" s="4" t="s">
        <v>96</v>
      </c>
      <c r="E126" s="4" t="s">
        <v>3</v>
      </c>
      <c r="F126" s="27">
        <f>F127</f>
        <v>201.275</v>
      </c>
      <c r="G126" s="5"/>
      <c r="H126" s="5"/>
      <c r="I126" s="5"/>
      <c r="J126" s="5"/>
      <c r="K126" s="5"/>
      <c r="L126" s="5"/>
      <c r="M126" s="6"/>
      <c r="N126" s="6"/>
      <c r="O126" s="27">
        <f>O127</f>
        <v>201.275</v>
      </c>
      <c r="P126" s="53">
        <f t="shared" si="7"/>
        <v>100</v>
      </c>
      <c r="Q126" s="27">
        <f>F126-O126</f>
        <v>0</v>
      </c>
    </row>
    <row r="127" spans="1:17" ht="31.5" outlineLevel="1">
      <c r="A127" s="30" t="s">
        <v>64</v>
      </c>
      <c r="B127" s="51">
        <v>958</v>
      </c>
      <c r="C127" s="4" t="s">
        <v>34</v>
      </c>
      <c r="D127" s="4" t="s">
        <v>96</v>
      </c>
      <c r="E127" s="4" t="s">
        <v>59</v>
      </c>
      <c r="F127" s="27">
        <v>201.275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6">
        <v>7113800</v>
      </c>
      <c r="N127" s="6">
        <v>0</v>
      </c>
      <c r="O127" s="27">
        <v>201.275</v>
      </c>
      <c r="P127" s="53">
        <f t="shared" si="7"/>
        <v>100</v>
      </c>
      <c r="Q127" s="27">
        <f>F127-O127</f>
        <v>0</v>
      </c>
    </row>
    <row r="128" spans="1:17" ht="31.5" outlineLevel="3">
      <c r="A128" s="19" t="s">
        <v>39</v>
      </c>
      <c r="B128" s="51">
        <v>958</v>
      </c>
      <c r="C128" s="11" t="s">
        <v>38</v>
      </c>
      <c r="D128" s="11" t="s">
        <v>80</v>
      </c>
      <c r="E128" s="11" t="s">
        <v>3</v>
      </c>
      <c r="F128" s="28">
        <f>F129</f>
        <v>10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v>6211500</v>
      </c>
      <c r="N128" s="6">
        <v>0</v>
      </c>
      <c r="O128" s="28">
        <f aca="true" t="shared" si="9" ref="O128:Q130">O129</f>
        <v>0</v>
      </c>
      <c r="P128" s="52">
        <f t="shared" si="7"/>
        <v>0</v>
      </c>
      <c r="Q128" s="28">
        <f t="shared" si="9"/>
        <v>10</v>
      </c>
    </row>
    <row r="129" spans="1:17" ht="31.5" outlineLevel="4">
      <c r="A129" s="20" t="s">
        <v>40</v>
      </c>
      <c r="B129" s="51">
        <v>958</v>
      </c>
      <c r="C129" s="4" t="s">
        <v>37</v>
      </c>
      <c r="D129" s="4" t="s">
        <v>80</v>
      </c>
      <c r="E129" s="4" t="s">
        <v>3</v>
      </c>
      <c r="F129" s="27">
        <f>F130</f>
        <v>10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6">
        <v>6211500</v>
      </c>
      <c r="N129" s="6">
        <v>0</v>
      </c>
      <c r="O129" s="27">
        <f t="shared" si="9"/>
        <v>0</v>
      </c>
      <c r="P129" s="53">
        <f t="shared" si="7"/>
        <v>0</v>
      </c>
      <c r="Q129" s="27">
        <f t="shared" si="9"/>
        <v>10</v>
      </c>
    </row>
    <row r="130" spans="1:17" ht="31.5" outlineLevel="5">
      <c r="A130" s="20" t="s">
        <v>162</v>
      </c>
      <c r="B130" s="51">
        <v>958</v>
      </c>
      <c r="C130" s="4" t="s">
        <v>37</v>
      </c>
      <c r="D130" s="4" t="s">
        <v>97</v>
      </c>
      <c r="E130" s="4" t="s">
        <v>3</v>
      </c>
      <c r="F130" s="27">
        <f>F131</f>
        <v>10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6">
        <v>6211500</v>
      </c>
      <c r="N130" s="6">
        <v>0</v>
      </c>
      <c r="O130" s="27">
        <f t="shared" si="9"/>
        <v>0</v>
      </c>
      <c r="P130" s="53">
        <f t="shared" si="7"/>
        <v>0</v>
      </c>
      <c r="Q130" s="27">
        <f t="shared" si="9"/>
        <v>10</v>
      </c>
    </row>
    <row r="131" spans="1:17" ht="15.75" outlineLevel="2">
      <c r="A131" s="32" t="s">
        <v>70</v>
      </c>
      <c r="B131" s="51">
        <v>958</v>
      </c>
      <c r="C131" s="4" t="s">
        <v>37</v>
      </c>
      <c r="D131" s="4" t="s">
        <v>97</v>
      </c>
      <c r="E131" s="4" t="s">
        <v>71</v>
      </c>
      <c r="F131" s="27">
        <v>10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6">
        <v>902300</v>
      </c>
      <c r="N131" s="6">
        <v>0</v>
      </c>
      <c r="O131" s="27">
        <v>0</v>
      </c>
      <c r="P131" s="53">
        <f t="shared" si="7"/>
        <v>0</v>
      </c>
      <c r="Q131" s="27">
        <f>F131-O131</f>
        <v>10</v>
      </c>
    </row>
    <row r="132" spans="1:17" ht="47.25" outlineLevel="3">
      <c r="A132" s="24" t="s">
        <v>103</v>
      </c>
      <c r="B132" s="51">
        <v>958</v>
      </c>
      <c r="C132" s="4" t="s">
        <v>33</v>
      </c>
      <c r="D132" s="11" t="s">
        <v>80</v>
      </c>
      <c r="E132" s="4" t="s">
        <v>3</v>
      </c>
      <c r="F132" s="28">
        <f>F133</f>
        <v>7235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6">
        <v>902300</v>
      </c>
      <c r="N132" s="6">
        <v>0</v>
      </c>
      <c r="O132" s="28">
        <f>O133</f>
        <v>7123.73966</v>
      </c>
      <c r="P132" s="52">
        <f t="shared" si="7"/>
        <v>98.46219295093297</v>
      </c>
      <c r="Q132" s="28">
        <f>Q133</f>
        <v>111.26033999999981</v>
      </c>
    </row>
    <row r="133" spans="1:17" s="14" customFormat="1" ht="47.25">
      <c r="A133" s="25" t="s">
        <v>35</v>
      </c>
      <c r="B133" s="51">
        <v>958</v>
      </c>
      <c r="C133" s="4" t="s">
        <v>33</v>
      </c>
      <c r="D133" s="4" t="s">
        <v>80</v>
      </c>
      <c r="E133" s="4" t="s">
        <v>3</v>
      </c>
      <c r="F133" s="27">
        <f>F134</f>
        <v>7235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3">
        <v>3476522.884</v>
      </c>
      <c r="N133" s="13">
        <v>3711285.322</v>
      </c>
      <c r="O133" s="27">
        <f>O134</f>
        <v>7123.73966</v>
      </c>
      <c r="P133" s="53">
        <f t="shared" si="7"/>
        <v>98.46219295093297</v>
      </c>
      <c r="Q133" s="27">
        <f>Q134</f>
        <v>111.26033999999981</v>
      </c>
    </row>
    <row r="134" spans="1:17" ht="18.75" customHeight="1" outlineLevel="1">
      <c r="A134" s="26" t="s">
        <v>36</v>
      </c>
      <c r="B134" s="51">
        <v>958</v>
      </c>
      <c r="C134" s="4" t="s">
        <v>33</v>
      </c>
      <c r="D134" s="4" t="s">
        <v>98</v>
      </c>
      <c r="E134" s="4" t="s">
        <v>3</v>
      </c>
      <c r="F134" s="27">
        <f>F135+F136+F137</f>
        <v>7235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6">
        <v>155100.859</v>
      </c>
      <c r="N134" s="6">
        <v>166578.322</v>
      </c>
      <c r="O134" s="27">
        <f>O135+O136+O137</f>
        <v>7123.73966</v>
      </c>
      <c r="P134" s="53">
        <f t="shared" si="7"/>
        <v>98.46219295093297</v>
      </c>
      <c r="Q134" s="27">
        <f>F134-O134</f>
        <v>111.26033999999981</v>
      </c>
    </row>
    <row r="135" spans="1:17" ht="15.75" outlineLevel="2">
      <c r="A135" s="32" t="s">
        <v>72</v>
      </c>
      <c r="B135" s="51">
        <v>958</v>
      </c>
      <c r="C135" s="4" t="s">
        <v>33</v>
      </c>
      <c r="D135" s="4" t="s">
        <v>98</v>
      </c>
      <c r="E135" s="4" t="s">
        <v>73</v>
      </c>
      <c r="F135" s="27">
        <v>3791.093</v>
      </c>
      <c r="G135" s="5"/>
      <c r="H135" s="5"/>
      <c r="I135" s="5"/>
      <c r="J135" s="5"/>
      <c r="K135" s="5"/>
      <c r="L135" s="5"/>
      <c r="M135" s="6"/>
      <c r="N135" s="6"/>
      <c r="O135" s="27">
        <v>3791.09157</v>
      </c>
      <c r="P135" s="53">
        <f t="shared" si="7"/>
        <v>99.99996228000738</v>
      </c>
      <c r="Q135" s="27">
        <f>F135-O135</f>
        <v>0.0014299999998002022</v>
      </c>
    </row>
    <row r="136" spans="1:17" ht="31.5" outlineLevel="2">
      <c r="A136" s="30" t="s">
        <v>64</v>
      </c>
      <c r="B136" s="51">
        <v>958</v>
      </c>
      <c r="C136" s="4" t="s">
        <v>33</v>
      </c>
      <c r="D136" s="4" t="s">
        <v>98</v>
      </c>
      <c r="E136" s="4" t="s">
        <v>59</v>
      </c>
      <c r="F136" s="27">
        <v>3373.907</v>
      </c>
      <c r="G136" s="5"/>
      <c r="H136" s="5"/>
      <c r="I136" s="5"/>
      <c r="J136" s="5"/>
      <c r="K136" s="5"/>
      <c r="L136" s="5"/>
      <c r="M136" s="6"/>
      <c r="N136" s="6"/>
      <c r="O136" s="27">
        <v>3324.88708</v>
      </c>
      <c r="P136" s="53">
        <f t="shared" si="7"/>
        <v>98.54708739748902</v>
      </c>
      <c r="Q136" s="27">
        <f>F136-O136</f>
        <v>49.019920000000184</v>
      </c>
    </row>
    <row r="137" spans="1:17" ht="15.75" outlineLevel="3">
      <c r="A137" s="30" t="s">
        <v>61</v>
      </c>
      <c r="B137" s="51">
        <v>958</v>
      </c>
      <c r="C137" s="4" t="s">
        <v>33</v>
      </c>
      <c r="D137" s="4" t="s">
        <v>98</v>
      </c>
      <c r="E137" s="4" t="s">
        <v>62</v>
      </c>
      <c r="F137" s="27">
        <v>70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v>108079.997</v>
      </c>
      <c r="N137" s="6">
        <v>116077.916</v>
      </c>
      <c r="O137" s="27">
        <v>7.76101</v>
      </c>
      <c r="P137" s="53">
        <f t="shared" si="7"/>
        <v>11.087157142857142</v>
      </c>
      <c r="Q137" s="27">
        <f>F137-O137</f>
        <v>62.23899</v>
      </c>
    </row>
    <row r="138" spans="1:17" ht="15.75" outlineLevel="3">
      <c r="A138" s="60" t="s">
        <v>1</v>
      </c>
      <c r="B138" s="60"/>
      <c r="C138" s="60"/>
      <c r="D138" s="60"/>
      <c r="E138" s="60"/>
      <c r="F138" s="28">
        <f>F132+F128+F123+F117+F81+F61+F54+F13+F48</f>
        <v>141766.99683999998</v>
      </c>
      <c r="G138" s="5"/>
      <c r="H138" s="5"/>
      <c r="I138" s="5"/>
      <c r="J138" s="5"/>
      <c r="K138" s="5"/>
      <c r="L138" s="5"/>
      <c r="M138" s="6"/>
      <c r="N138" s="6"/>
      <c r="O138" s="28">
        <f>O132+O128+O123+O117+O81+O61+O54+O13+O48</f>
        <v>86934.93598</v>
      </c>
      <c r="P138" s="52">
        <f t="shared" si="7"/>
        <v>61.32240783665317</v>
      </c>
      <c r="Q138" s="28">
        <f>F138-O138</f>
        <v>54832.06085999998</v>
      </c>
    </row>
    <row r="139" spans="3:17" ht="15.75" outlineLevel="3">
      <c r="C139" s="9"/>
      <c r="D139" s="9"/>
      <c r="E139" s="9"/>
      <c r="F139" s="9"/>
      <c r="G139" s="5"/>
      <c r="H139" s="5"/>
      <c r="I139" s="5"/>
      <c r="J139" s="5"/>
      <c r="K139" s="5"/>
      <c r="L139" s="5"/>
      <c r="M139" s="6"/>
      <c r="N139" s="6"/>
      <c r="O139" s="39"/>
      <c r="P139" s="39"/>
      <c r="Q139" s="57"/>
    </row>
    <row r="140" spans="1:17" ht="15.75" outlineLevel="3">
      <c r="A140" s="23"/>
      <c r="B140" s="23"/>
      <c r="C140" s="23"/>
      <c r="D140" s="23"/>
      <c r="E140" s="23"/>
      <c r="F140" s="23"/>
      <c r="G140" s="5"/>
      <c r="H140" s="5"/>
      <c r="I140" s="5"/>
      <c r="J140" s="5"/>
      <c r="K140" s="5"/>
      <c r="L140" s="5"/>
      <c r="M140" s="6"/>
      <c r="N140" s="6"/>
      <c r="O140" s="39"/>
      <c r="P140" s="39"/>
      <c r="Q140" s="39"/>
    </row>
    <row r="141" spans="7:17" ht="15.75" outlineLevel="3">
      <c r="G141" s="5"/>
      <c r="H141" s="5"/>
      <c r="I141" s="5"/>
      <c r="J141" s="5"/>
      <c r="K141" s="5"/>
      <c r="L141" s="5"/>
      <c r="M141" s="6"/>
      <c r="N141" s="6"/>
      <c r="O141" s="39"/>
      <c r="P141" s="39"/>
      <c r="Q141" s="39"/>
    </row>
    <row r="142" spans="1:17" ht="15.75" outlineLevel="3">
      <c r="A142" s="10" t="s">
        <v>99</v>
      </c>
      <c r="G142" s="5"/>
      <c r="H142" s="5"/>
      <c r="I142" s="5"/>
      <c r="J142" s="5"/>
      <c r="K142" s="5"/>
      <c r="L142" s="5"/>
      <c r="M142" s="6"/>
      <c r="N142" s="6"/>
      <c r="O142" s="39"/>
      <c r="P142" s="39"/>
      <c r="Q142" s="39"/>
    </row>
    <row r="143" spans="7:17" ht="15.75" outlineLevel="3">
      <c r="G143" s="5"/>
      <c r="H143" s="5"/>
      <c r="I143" s="5"/>
      <c r="J143" s="5"/>
      <c r="K143" s="5"/>
      <c r="L143" s="5"/>
      <c r="M143" s="6"/>
      <c r="N143" s="6"/>
      <c r="O143" s="39"/>
      <c r="P143" s="39"/>
      <c r="Q143" s="39"/>
    </row>
    <row r="144" spans="1:17" s="14" customFormat="1" ht="15.75">
      <c r="A144" s="10"/>
      <c r="B144" s="10"/>
      <c r="C144" s="1"/>
      <c r="D144" s="1"/>
      <c r="E144" s="1"/>
      <c r="F144" s="10"/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3">
        <v>14857082.11</v>
      </c>
      <c r="N144" s="13">
        <v>12922528.31</v>
      </c>
      <c r="O144" s="38"/>
      <c r="P144" s="38"/>
      <c r="Q144" s="38"/>
    </row>
    <row r="145" spans="7:17" ht="15.75" outlineLevel="1"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6">
        <v>287322.3</v>
      </c>
      <c r="N145" s="6">
        <v>287322.3</v>
      </c>
      <c r="O145" s="39"/>
      <c r="P145" s="39"/>
      <c r="Q145" s="39"/>
    </row>
    <row r="146" spans="7:17" ht="15.75" outlineLevel="5"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6">
        <v>145184</v>
      </c>
      <c r="N146" s="6">
        <v>145184</v>
      </c>
      <c r="O146" s="39"/>
      <c r="P146" s="39"/>
      <c r="Q146" s="39"/>
    </row>
    <row r="147" spans="7:17" ht="93.75" customHeight="1" outlineLevel="3"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6">
        <v>23387</v>
      </c>
      <c r="N147" s="6">
        <v>23387</v>
      </c>
      <c r="O147" s="39"/>
      <c r="P147" s="39"/>
      <c r="Q147" s="39"/>
    </row>
    <row r="148" spans="7:17" ht="15.75" outlineLevel="5"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6">
        <v>23387</v>
      </c>
      <c r="N148" s="6">
        <v>23387</v>
      </c>
      <c r="O148" s="39"/>
      <c r="P148" s="39"/>
      <c r="Q148" s="39"/>
    </row>
    <row r="149" spans="7:17" ht="15.75"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8">
        <v>64785440.656</v>
      </c>
      <c r="N149" s="8">
        <v>45661300.83</v>
      </c>
      <c r="O149" s="39"/>
      <c r="P149" s="39"/>
      <c r="Q149" s="39"/>
    </row>
    <row r="150" spans="7:17" ht="15.75"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7:17" ht="12.75" customHeight="1"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</sheetData>
  <sheetProtection/>
  <mergeCells count="10">
    <mergeCell ref="O1:Q1"/>
    <mergeCell ref="O5:Q5"/>
    <mergeCell ref="O6:Q6"/>
    <mergeCell ref="O7:Q7"/>
    <mergeCell ref="A138:E138"/>
    <mergeCell ref="E2:F2"/>
    <mergeCell ref="E3:F3"/>
    <mergeCell ref="A9:N9"/>
    <mergeCell ref="A7:F7"/>
    <mergeCell ref="A8:Q8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61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2017-01-26T23:21:26Z</cp:lastPrinted>
  <dcterms:created xsi:type="dcterms:W3CDTF">2009-10-01T23:01:22Z</dcterms:created>
  <dcterms:modified xsi:type="dcterms:W3CDTF">2017-04-26T23:35:31Z</dcterms:modified>
  <cp:category/>
  <cp:version/>
  <cp:contentType/>
  <cp:contentStatus/>
</cp:coreProperties>
</file>