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120" windowHeight="8700" tabRatio="599" activeTab="0"/>
  </bookViews>
  <sheets>
    <sheet name="рас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'расходы'!$9:$9</definedName>
    <definedName name="_xlnm.Print_Area" localSheetId="0">'расходы'!$A$1:$X$104</definedName>
  </definedNames>
  <calcPr fullCalcOnLoad="1" fullPrecision="0"/>
</workbook>
</file>

<file path=xl/sharedStrings.xml><?xml version="1.0" encoding="utf-8"?>
<sst xmlns="http://schemas.openxmlformats.org/spreadsheetml/2006/main" count="341" uniqueCount="150">
  <si>
    <t>Межбюджетные трансферты</t>
  </si>
  <si>
    <t>Дата: 05.09.2006</t>
  </si>
  <si>
    <t>000</t>
  </si>
  <si>
    <t>0000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</si>
  <si>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</si>
  <si>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</si>
  <si>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</si>
  <si>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</si>
  <si>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</si>
  <si>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</si>
  <si>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Общегосударственные вопросы</t>
  </si>
  <si>
    <t>Другие общегосударственные вопросы</t>
  </si>
  <si>
    <t>Наименование</t>
  </si>
  <si>
    <t>Целевая статья</t>
  </si>
  <si>
    <t>Вид расходов</t>
  </si>
  <si>
    <t>Глава муниципального образования</t>
  </si>
  <si>
    <t>0801</t>
  </si>
  <si>
    <t>Культура</t>
  </si>
  <si>
    <t>000 00 00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</si>
  <si>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</si>
  <si>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</si>
  <si>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</si>
  <si>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</si>
  <si>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Физическая культура и спорт</t>
  </si>
  <si>
    <t> 0102</t>
  </si>
  <si>
    <t>0412</t>
  </si>
  <si>
    <t>1101</t>
  </si>
  <si>
    <t>0100</t>
  </si>
  <si>
    <t>Экономическая классификация</t>
  </si>
  <si>
    <t>491 00 00</t>
  </si>
  <si>
    <t xml:space="preserve">Ведомство </t>
  </si>
  <si>
    <t>Целевые программы муниципальных образований</t>
  </si>
  <si>
    <t>0103</t>
  </si>
  <si>
    <t>0104</t>
  </si>
  <si>
    <t>Национальная экономика</t>
  </si>
  <si>
    <t>0400</t>
  </si>
  <si>
    <t>Жилищно- коммунальное хозяйство</t>
  </si>
  <si>
    <t>0500</t>
  </si>
  <si>
    <t>Всего расходов</t>
  </si>
  <si>
    <t>Раздел, подраздел</t>
  </si>
  <si>
    <t>Учреждение по обеспечению хозяйственного обслуживания</t>
  </si>
  <si>
    <t>0113</t>
  </si>
  <si>
    <t>Иные межбюджетные трансферты</t>
  </si>
  <si>
    <t>Национальная оборона</t>
  </si>
  <si>
    <t>0200</t>
  </si>
  <si>
    <t>Субвенции на осуществление первичного воинского учета на территориях, где отсутствуют военные комиссариаты</t>
  </si>
  <si>
    <t>Прочая закупка товаров, работ и услуг для муниципальных нужд</t>
  </si>
  <si>
    <t>244</t>
  </si>
  <si>
    <t>Фонд оплаты труда и страховые взносы</t>
  </si>
  <si>
    <t>121</t>
  </si>
  <si>
    <t>540</t>
  </si>
  <si>
    <t>Уплата прочих налогов, сборов и иных платежей</t>
  </si>
  <si>
    <t>Приложение № 4</t>
  </si>
  <si>
    <t>к муниципальному правовому акту</t>
  </si>
  <si>
    <t>Шкотовского муниципального района</t>
  </si>
  <si>
    <t>от _________________№_________</t>
  </si>
  <si>
    <t>% исполнения</t>
  </si>
  <si>
    <t>Отклонение (+,-)</t>
  </si>
  <si>
    <t xml:space="preserve">                      Приложение  2</t>
  </si>
  <si>
    <t xml:space="preserve">    к муниципальному правовому акту</t>
  </si>
  <si>
    <t>Резервные фонды</t>
  </si>
  <si>
    <t> 0111</t>
  </si>
  <si>
    <t>110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</si>
  <si>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</si>
  <si>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</si>
  <si>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</si>
  <si>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Дорожное хозяйство</t>
  </si>
  <si>
    <t>0409</t>
  </si>
  <si>
    <t>Жилищное хозяйство</t>
  </si>
  <si>
    <t>0501</t>
  </si>
  <si>
    <t>Мероприятия в области жилищного хозяйства</t>
  </si>
  <si>
    <t>Коммунальное хозяйство</t>
  </si>
  <si>
    <t>0502</t>
  </si>
  <si>
    <t>Мероприятия по благоустройству</t>
  </si>
  <si>
    <t>0503</t>
  </si>
  <si>
    <t xml:space="preserve">Захоронение </t>
  </si>
  <si>
    <t>Обслуживание муниципального долга</t>
  </si>
  <si>
    <t>1301</t>
  </si>
  <si>
    <t>730</t>
  </si>
  <si>
    <t>061 20 06</t>
  </si>
  <si>
    <t>990 10 01</t>
  </si>
  <si>
    <t>990 10 02</t>
  </si>
  <si>
    <t>990 10 03</t>
  </si>
  <si>
    <t>990 10 04</t>
  </si>
  <si>
    <t>990 70 06</t>
  </si>
  <si>
    <t>999 51 18</t>
  </si>
  <si>
    <t>071 20 07</t>
  </si>
  <si>
    <t>073 20 27</t>
  </si>
  <si>
    <t>101 04 10</t>
  </si>
  <si>
    <t>081 20 08</t>
  </si>
  <si>
    <t>031 20 03</t>
  </si>
  <si>
    <t>032 96 03</t>
  </si>
  <si>
    <t>412</t>
  </si>
  <si>
    <t>032 95 03</t>
  </si>
  <si>
    <t>041 20 04</t>
  </si>
  <si>
    <t>042 20 14</t>
  </si>
  <si>
    <t>011 04 01</t>
  </si>
  <si>
    <t>021 20 02</t>
  </si>
  <si>
    <t>990 10 05</t>
  </si>
  <si>
    <t>от        2016 №    -МПА</t>
  </si>
  <si>
    <t>Назначено на 2015 год</t>
  </si>
  <si>
    <t>Исполнено за 2015 год</t>
  </si>
  <si>
    <t>Проведение выборов</t>
  </si>
  <si>
    <t> 0107</t>
  </si>
  <si>
    <t>990 10 06</t>
  </si>
  <si>
    <t>Субсидии</t>
  </si>
  <si>
    <t>071 92 39</t>
  </si>
  <si>
    <t>032 96 02</t>
  </si>
  <si>
    <t>032 95 02</t>
  </si>
  <si>
    <t>414</t>
  </si>
  <si>
    <t>Смоляниновского  городского поселения</t>
  </si>
  <si>
    <t>Отчет об исполнении расходной части бюджета Смоляниновского городского поселения за 2015 год</t>
  </si>
  <si>
    <t>Администрация Смоляниновского городского поселения</t>
  </si>
  <si>
    <t>Расходы на выплаты персоналу государственных (муниципальных) органов</t>
  </si>
  <si>
    <t>Председатель Муниципального комитета муниципального образования</t>
  </si>
  <si>
    <t>Иные закупки товаров, работ и услуг для обеспечения государственных (муниципальных)нужд</t>
  </si>
  <si>
    <t>Резервный фонд администрации Смоляниновского городского поселения</t>
  </si>
  <si>
    <t>Расходы на выплаты персоналу казенных учреждений</t>
  </si>
  <si>
    <t>850</t>
  </si>
  <si>
    <t>Иные межбюджетные трансферты (доступная среда)</t>
  </si>
  <si>
    <t>064 20 36</t>
  </si>
  <si>
    <t>Иные закупки товаров, работ и услуг для обеспечения государственных (муниципальных) нужд</t>
  </si>
  <si>
    <t>062 20 16</t>
  </si>
  <si>
    <t>063 20 26</t>
  </si>
  <si>
    <t>052 20 15</t>
  </si>
  <si>
    <t>021 20 12</t>
  </si>
  <si>
    <t>субсидии на строительство спортивных сооружений</t>
  </si>
  <si>
    <t>072 20 17</t>
  </si>
  <si>
    <t>Другие вопросы в области национальной экономики</t>
  </si>
  <si>
    <t>Иные межбюджетные трансферты (градостроительство)</t>
  </si>
  <si>
    <t>111 20 11</t>
  </si>
  <si>
    <t>обеспечение мероприятий по переселению граждан из аварийного жилищного фонда за счет средств местного бюджета (2014 г)</t>
  </si>
  <si>
    <t>обеспечение мероприятий по переселению граждан из аварийного жилищного фонда за счет средств местного бюджета (2015г)</t>
  </si>
  <si>
    <t>обеспечение мероприятий по переселению граждан из аварийного жилищного фонда за счет средств ГК Фонд содействия реформированию ЖКХ (2015г)</t>
  </si>
  <si>
    <t>обеспечение мероприятий по переселению граждан из аварийного жилищного фонда за счет средств ГК Фонд содействия реформированию ЖКХ (2014 г)</t>
  </si>
  <si>
    <t>обеспечение мероприятий по переселению граждан из аварийного жилищного фонда за счет средств краевого бюджета (2014г.)</t>
  </si>
  <si>
    <t>обеспечение мероприятий по переселению граждан из аварийного жилищного фонда за счет средств краевого бюджета (2015г)</t>
  </si>
  <si>
    <t>обеспечение мероприятий по капитальному ремонту многоквартирных домов</t>
  </si>
  <si>
    <t>243</t>
  </si>
  <si>
    <t>033 20 23</t>
  </si>
  <si>
    <t>Иные межбюджетные трансферты (передача жил.помещений в собственность)</t>
  </si>
  <si>
    <t>034 04 03</t>
  </si>
  <si>
    <t>Иные межбюджетные трансферты (жилищный контроль)</t>
  </si>
  <si>
    <t>034 04 04</t>
  </si>
  <si>
    <t>035 20 33</t>
  </si>
  <si>
    <t>035 20 34</t>
  </si>
  <si>
    <t>036 20 43</t>
  </si>
  <si>
    <t>043 20 24</t>
  </si>
  <si>
    <t>044 20 34</t>
  </si>
  <si>
    <t>Функционирование высшего должностного лица субъекта Российской Федерации и органа местного самоуправления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</si>
</sst>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-FC19]d\ mmmm\ yyyy\ &quot;г.&quot;"/>
    <numFmt numFmtId="169" formatCode="0.000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_-* #,##0.000_р_._-;\-* #,##0.000_р_._-;_-* &quot;-&quot;??_р_._-;_-@_-"/>
    <numFmt numFmtId="176" formatCode="0.00000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  <numFmt numFmtId="181" formatCode="0.000000000"/>
    <numFmt numFmtId="182" formatCode="0.0000000000"/>
    <numFmt numFmtId="183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vertical="top"/>
    </xf>
    <xf numFmtId="0" fontId="8" fillId="0" borderId="0" xfId="0" applyFont="1" applyFill="1" applyAlignment="1">
      <alignment/>
    </xf>
    <xf numFmtId="2" fontId="8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2" fontId="7" fillId="0" borderId="0" xfId="0" applyNumberFormat="1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3" fillId="35" borderId="10" xfId="0" applyNumberFormat="1" applyFont="1" applyFill="1" applyBorder="1" applyAlignment="1">
      <alignment horizontal="center" vertical="center" shrinkToFit="1"/>
    </xf>
    <xf numFmtId="49" fontId="3" fillId="34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6" fillId="35" borderId="10" xfId="0" applyNumberFormat="1" applyFont="1" applyFill="1" applyBorder="1" applyAlignment="1">
      <alignment horizontal="center" vertical="center" shrinkToFit="1"/>
    </xf>
    <xf numFmtId="0" fontId="3" fillId="34" borderId="10" xfId="53" applyFont="1" applyFill="1" applyBorder="1" applyAlignment="1">
      <alignment vertical="top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4" borderId="10" xfId="53" applyFont="1" applyFill="1" applyBorder="1" applyAlignment="1">
      <alignment horizontal="left" vertical="center" wrapText="1"/>
      <protection/>
    </xf>
    <xf numFmtId="0" fontId="6" fillId="36" borderId="12" xfId="0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shrinkToFit="1"/>
    </xf>
    <xf numFmtId="4" fontId="6" fillId="36" borderId="10" xfId="0" applyNumberFormat="1" applyFont="1" applyFill="1" applyBorder="1" applyAlignment="1">
      <alignment horizontal="center" vertical="center" shrinkToFit="1"/>
    </xf>
    <xf numFmtId="49" fontId="6" fillId="36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shrinkToFit="1"/>
    </xf>
    <xf numFmtId="4" fontId="3" fillId="0" borderId="10" xfId="0" applyNumberFormat="1" applyFont="1" applyFill="1" applyBorder="1" applyAlignment="1">
      <alignment vertical="center" shrinkToFit="1"/>
    </xf>
    <xf numFmtId="49" fontId="3" fillId="0" borderId="10" xfId="0" applyNumberFormat="1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center" vertical="center" shrinkToFit="1"/>
    </xf>
    <xf numFmtId="49" fontId="3" fillId="37" borderId="10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6" fillId="37" borderId="10" xfId="0" applyNumberFormat="1" applyFont="1" applyFill="1" applyBorder="1" applyAlignment="1">
      <alignment horizontal="center" vertical="center" shrinkToFit="1"/>
    </xf>
    <xf numFmtId="49" fontId="6" fillId="35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172" fontId="3" fillId="0" borderId="10" xfId="61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172" fontId="3" fillId="34" borderId="10" xfId="0" applyNumberFormat="1" applyFont="1" applyFill="1" applyBorder="1" applyAlignment="1">
      <alignment horizontal="center" vertical="center"/>
    </xf>
    <xf numFmtId="172" fontId="6" fillId="36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 wrapText="1"/>
    </xf>
    <xf numFmtId="172" fontId="3" fillId="0" borderId="10" xfId="61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2" fontId="6" fillId="36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172" fontId="7" fillId="34" borderId="0" xfId="0" applyNumberFormat="1" applyFont="1" applyFill="1" applyBorder="1" applyAlignment="1">
      <alignment horizontal="center" vertical="center" wrapText="1"/>
    </xf>
    <xf numFmtId="172" fontId="7" fillId="34" borderId="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172" fontId="9" fillId="34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9" fillId="34" borderId="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35" borderId="1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2" fontId="7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6"/>
  <sheetViews>
    <sheetView showGridLines="0" tabSelected="1" zoomScaleSheetLayoutView="55" zoomScalePageLayoutView="0" workbookViewId="0" topLeftCell="A1">
      <selection activeCell="B13" sqref="B13"/>
    </sheetView>
  </sheetViews>
  <sheetFormatPr defaultColWidth="9.00390625" defaultRowHeight="12.75" outlineLevelRow="5"/>
  <cols>
    <col min="1" max="1" width="43.75390625" style="6" customWidth="1"/>
    <col min="2" max="2" width="13.625" style="6" customWidth="1"/>
    <col min="3" max="3" width="13.25390625" style="0" customWidth="1"/>
    <col min="4" max="4" width="15.75390625" style="0" customWidth="1"/>
    <col min="5" max="5" width="11.25390625" style="0" customWidth="1"/>
    <col min="6" max="6" width="9.375" style="0" hidden="1" customWidth="1"/>
    <col min="7" max="7" width="11.125" style="0" hidden="1" customWidth="1"/>
    <col min="8" max="8" width="11.75390625" style="1" hidden="1" customWidth="1"/>
    <col min="9" max="13" width="11.75390625" style="0" hidden="1" customWidth="1"/>
    <col min="14" max="14" width="3.00390625" style="0" hidden="1" customWidth="1"/>
    <col min="15" max="15" width="3.875" style="0" hidden="1" customWidth="1"/>
    <col min="16" max="16" width="15.25390625" style="7" customWidth="1"/>
    <col min="17" max="17" width="0.2421875" style="0" hidden="1" customWidth="1"/>
    <col min="18" max="18" width="2.75390625" style="0" hidden="1" customWidth="1"/>
    <col min="19" max="19" width="16.375" style="0" customWidth="1"/>
    <col min="20" max="20" width="12.625" style="0" customWidth="1"/>
    <col min="21" max="23" width="8.875" style="0" hidden="1" customWidth="1"/>
    <col min="24" max="24" width="14.875" style="0" customWidth="1"/>
  </cols>
  <sheetData>
    <row r="1" spans="1:32" ht="15.75">
      <c r="A1" s="8"/>
      <c r="B1" s="8"/>
      <c r="C1" s="8"/>
      <c r="H1" s="19"/>
      <c r="I1" s="19"/>
      <c r="J1" s="19"/>
      <c r="K1" s="19"/>
      <c r="L1" s="19"/>
      <c r="M1" s="19"/>
      <c r="N1" s="19"/>
      <c r="O1" s="19"/>
      <c r="P1" s="19"/>
      <c r="Q1" s="113"/>
      <c r="R1" s="113"/>
      <c r="S1" s="19"/>
      <c r="T1" s="113"/>
      <c r="U1" s="113"/>
      <c r="V1" s="113"/>
      <c r="W1" s="113"/>
      <c r="X1" s="19"/>
      <c r="Y1" s="19"/>
      <c r="Z1" s="19"/>
      <c r="AA1" s="19"/>
      <c r="AB1" s="19"/>
      <c r="AC1" s="19"/>
      <c r="AD1" s="19"/>
      <c r="AE1" s="19"/>
      <c r="AF1" s="19"/>
    </row>
    <row r="2" spans="1:32" ht="20.25" customHeight="1">
      <c r="A2" s="8"/>
      <c r="B2" s="8"/>
      <c r="C2" s="18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 t="s">
        <v>52</v>
      </c>
      <c r="R2" s="17"/>
      <c r="S2" s="17"/>
      <c r="T2" s="17" t="s">
        <v>58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4.25" customHeight="1">
      <c r="A3" s="8"/>
      <c r="B3" s="8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 t="s">
        <v>53</v>
      </c>
      <c r="R3" s="17"/>
      <c r="S3" s="154" t="s">
        <v>59</v>
      </c>
      <c r="T3" s="154"/>
      <c r="U3" s="154"/>
      <c r="V3" s="154"/>
      <c r="W3" s="154"/>
      <c r="X3" s="154"/>
      <c r="Y3" s="154"/>
      <c r="Z3" s="17"/>
      <c r="AA3" s="17"/>
      <c r="AB3" s="17"/>
      <c r="AC3" s="17"/>
      <c r="AD3" s="17"/>
      <c r="AE3" s="17"/>
      <c r="AF3" s="17"/>
    </row>
    <row r="4" spans="1:32" ht="11.25" customHeight="1">
      <c r="A4" s="8"/>
      <c r="B4" s="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 t="s">
        <v>54</v>
      </c>
      <c r="R4" s="17"/>
      <c r="S4" s="155" t="s">
        <v>110</v>
      </c>
      <c r="T4" s="155"/>
      <c r="U4" s="155"/>
      <c r="V4" s="155"/>
      <c r="W4" s="155"/>
      <c r="X4" s="155"/>
      <c r="Y4" s="17"/>
      <c r="Z4" s="17"/>
      <c r="AA4" s="17"/>
      <c r="AB4" s="17"/>
      <c r="AC4" s="17"/>
      <c r="AD4" s="17"/>
      <c r="AE4" s="17"/>
      <c r="AF4" s="17"/>
    </row>
    <row r="5" spans="1:32" s="2" customFormat="1" ht="15" customHeight="1">
      <c r="A5" s="20"/>
      <c r="B5" s="20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7" t="s">
        <v>55</v>
      </c>
      <c r="R5" s="17"/>
      <c r="S5" s="156" t="s">
        <v>99</v>
      </c>
      <c r="T5" s="156"/>
      <c r="U5" s="156"/>
      <c r="V5" s="156"/>
      <c r="W5" s="156"/>
      <c r="X5" s="156"/>
      <c r="Y5" s="112"/>
      <c r="Z5" s="112"/>
      <c r="AA5" s="112"/>
      <c r="AB5" s="112"/>
      <c r="AC5" s="112"/>
      <c r="AD5" s="112"/>
      <c r="AE5" s="112"/>
      <c r="AF5" s="112"/>
    </row>
    <row r="6" spans="1:19" s="3" customFormat="1" ht="27" customHeight="1">
      <c r="A6" s="157" t="s">
        <v>111</v>
      </c>
      <c r="B6" s="157"/>
      <c r="C6" s="157"/>
      <c r="D6" s="157"/>
      <c r="E6" s="157"/>
      <c r="F6" s="23"/>
      <c r="G6" s="23"/>
      <c r="H6" s="23"/>
      <c r="I6" s="23"/>
      <c r="J6" s="23"/>
      <c r="K6" s="23"/>
      <c r="L6" s="23"/>
      <c r="M6" s="23"/>
      <c r="N6" s="23"/>
      <c r="O6" s="23"/>
      <c r="Q6" s="23"/>
      <c r="R6" s="23"/>
      <c r="S6" s="23"/>
    </row>
    <row r="7" spans="1:19" s="3" customFormat="1" ht="6.75" customHeight="1">
      <c r="A7" s="10"/>
      <c r="B7" s="10"/>
      <c r="C7" s="10"/>
      <c r="D7" s="10"/>
      <c r="E7" s="10"/>
      <c r="F7" s="10"/>
      <c r="G7" s="10"/>
      <c r="H7" s="11"/>
      <c r="I7" s="10"/>
      <c r="J7" s="10"/>
      <c r="K7" s="10"/>
      <c r="L7" s="10"/>
      <c r="M7" s="10"/>
      <c r="N7" s="12" t="s">
        <v>1</v>
      </c>
      <c r="O7" s="12"/>
      <c r="P7" s="13"/>
      <c r="Q7" s="9"/>
      <c r="R7" s="9"/>
      <c r="S7" s="9"/>
    </row>
    <row r="8" spans="1:24" s="3" customFormat="1" ht="48.75" customHeight="1">
      <c r="A8" s="24" t="s">
        <v>12</v>
      </c>
      <c r="B8" s="24" t="s">
        <v>30</v>
      </c>
      <c r="C8" s="24" t="s">
        <v>39</v>
      </c>
      <c r="D8" s="24" t="s">
        <v>13</v>
      </c>
      <c r="E8" s="24" t="s">
        <v>14</v>
      </c>
      <c r="F8" s="24" t="s">
        <v>4</v>
      </c>
      <c r="G8" s="25"/>
      <c r="H8" s="26" t="s">
        <v>5</v>
      </c>
      <c r="I8" s="24" t="s">
        <v>6</v>
      </c>
      <c r="J8" s="24" t="s">
        <v>7</v>
      </c>
      <c r="K8" s="25"/>
      <c r="L8" s="24" t="s">
        <v>8</v>
      </c>
      <c r="M8" s="25"/>
      <c r="N8" s="24" t="s">
        <v>9</v>
      </c>
      <c r="O8" s="27" t="s">
        <v>28</v>
      </c>
      <c r="P8" s="28" t="s">
        <v>100</v>
      </c>
      <c r="Q8" s="21"/>
      <c r="R8" s="21"/>
      <c r="S8" s="103" t="s">
        <v>101</v>
      </c>
      <c r="T8" s="104" t="s">
        <v>56</v>
      </c>
      <c r="U8" s="104"/>
      <c r="V8" s="104"/>
      <c r="W8" s="104"/>
      <c r="X8" s="104" t="s">
        <v>57</v>
      </c>
    </row>
    <row r="9" spans="1:24" s="3" customFormat="1" ht="14.2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/>
      <c r="G9" s="25"/>
      <c r="H9" s="26"/>
      <c r="I9" s="24"/>
      <c r="J9" s="24"/>
      <c r="K9" s="25"/>
      <c r="L9" s="24"/>
      <c r="M9" s="25"/>
      <c r="N9" s="24"/>
      <c r="O9" s="29"/>
      <c r="P9" s="30">
        <v>6</v>
      </c>
      <c r="Q9" s="22"/>
      <c r="R9" s="22"/>
      <c r="S9" s="102">
        <v>7</v>
      </c>
      <c r="T9" s="105">
        <v>8</v>
      </c>
      <c r="U9" s="105"/>
      <c r="V9" s="105"/>
      <c r="W9" s="105"/>
      <c r="X9" s="105">
        <v>9</v>
      </c>
    </row>
    <row r="10" spans="1:24" s="138" customFormat="1" ht="30.75" customHeight="1">
      <c r="A10" s="132" t="s">
        <v>112</v>
      </c>
      <c r="B10" s="132">
        <v>958</v>
      </c>
      <c r="C10" s="133" t="s">
        <v>3</v>
      </c>
      <c r="D10" s="133" t="s">
        <v>18</v>
      </c>
      <c r="E10" s="133" t="s">
        <v>2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4">
        <f>P11+P39+P44+P47+P58+P79+P81+P84</f>
        <v>91481.8945</v>
      </c>
      <c r="Q10" s="135"/>
      <c r="R10" s="136"/>
      <c r="S10" s="123">
        <f>S11+S39+S44+S47+S58+S79+S81+S84</f>
        <v>50738.75284</v>
      </c>
      <c r="T10" s="137">
        <f>S10/P10*100</f>
        <v>55.46</v>
      </c>
      <c r="U10" s="131"/>
      <c r="V10" s="131"/>
      <c r="W10" s="131"/>
      <c r="X10" s="123">
        <f>S10-P10</f>
        <v>-40743.14166</v>
      </c>
    </row>
    <row r="11" spans="1:24" s="3" customFormat="1" ht="16.5" customHeight="1">
      <c r="A11" s="31" t="s">
        <v>10</v>
      </c>
      <c r="B11" s="32">
        <v>958</v>
      </c>
      <c r="C11" s="33" t="s">
        <v>27</v>
      </c>
      <c r="D11" s="33" t="s">
        <v>18</v>
      </c>
      <c r="E11" s="33" t="s">
        <v>2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100">
        <f>P12+P16+P20+P29+P27+P25</f>
        <v>12124.12194</v>
      </c>
      <c r="Q11" s="114"/>
      <c r="R11" s="115"/>
      <c r="S11" s="116">
        <f>S12+S16+S20+S27+S29+S25</f>
        <v>12074.79963</v>
      </c>
      <c r="T11" s="126">
        <f>S11/P11*100</f>
        <v>99.59</v>
      </c>
      <c r="U11" s="117"/>
      <c r="V11" s="117"/>
      <c r="W11" s="117"/>
      <c r="X11" s="108">
        <f aca="true" t="shared" si="0" ref="X11:X49">S11-P11</f>
        <v>-49.32231</v>
      </c>
    </row>
    <row r="12" spans="1:24" s="3" customFormat="1" ht="48" customHeight="1" outlineLevel="5">
      <c r="A12" s="63" t="s">
        <v>149</v>
      </c>
      <c r="B12" s="35">
        <v>958</v>
      </c>
      <c r="C12" s="36" t="s">
        <v>24</v>
      </c>
      <c r="D12" s="36" t="s">
        <v>18</v>
      </c>
      <c r="E12" s="37" t="s">
        <v>2</v>
      </c>
      <c r="F12" s="38"/>
      <c r="G12" s="38"/>
      <c r="H12" s="39"/>
      <c r="I12" s="40"/>
      <c r="J12" s="40"/>
      <c r="K12" s="40"/>
      <c r="L12" s="40"/>
      <c r="M12" s="40"/>
      <c r="N12" s="40"/>
      <c r="O12" s="41" t="s">
        <v>2</v>
      </c>
      <c r="P12" s="68">
        <f>P13</f>
        <v>1202.263</v>
      </c>
      <c r="Q12" s="118"/>
      <c r="R12" s="119"/>
      <c r="S12" s="117">
        <f aca="true" t="shared" si="1" ref="S12:T14">S13</f>
        <v>1202.263</v>
      </c>
      <c r="T12" s="127">
        <f t="shared" si="1"/>
        <v>100</v>
      </c>
      <c r="U12" s="117"/>
      <c r="V12" s="117"/>
      <c r="W12" s="117"/>
      <c r="X12" s="109">
        <f t="shared" si="0"/>
        <v>0</v>
      </c>
    </row>
    <row r="13" spans="1:24" s="3" customFormat="1" ht="78.75" customHeight="1" outlineLevel="5">
      <c r="A13" s="63" t="s">
        <v>20</v>
      </c>
      <c r="B13" s="43">
        <v>958</v>
      </c>
      <c r="C13" s="36" t="s">
        <v>24</v>
      </c>
      <c r="D13" s="36" t="s">
        <v>18</v>
      </c>
      <c r="E13" s="37" t="s">
        <v>2</v>
      </c>
      <c r="F13" s="38"/>
      <c r="G13" s="38"/>
      <c r="H13" s="39"/>
      <c r="I13" s="40"/>
      <c r="J13" s="40"/>
      <c r="K13" s="40"/>
      <c r="L13" s="40"/>
      <c r="M13" s="40"/>
      <c r="N13" s="40"/>
      <c r="O13" s="41" t="s">
        <v>2</v>
      </c>
      <c r="P13" s="68">
        <f>P14</f>
        <v>1202.263</v>
      </c>
      <c r="Q13" s="118"/>
      <c r="R13" s="119"/>
      <c r="S13" s="117">
        <f t="shared" si="1"/>
        <v>1202.263</v>
      </c>
      <c r="T13" s="127">
        <f t="shared" si="1"/>
        <v>100</v>
      </c>
      <c r="U13" s="117"/>
      <c r="V13" s="117"/>
      <c r="W13" s="117"/>
      <c r="X13" s="109">
        <f t="shared" si="0"/>
        <v>0</v>
      </c>
    </row>
    <row r="14" spans="1:24" s="3" customFormat="1" ht="15.75" outlineLevel="1">
      <c r="A14" s="63" t="s">
        <v>15</v>
      </c>
      <c r="B14" s="43">
        <v>958</v>
      </c>
      <c r="C14" s="36" t="s">
        <v>24</v>
      </c>
      <c r="D14" s="36" t="s">
        <v>18</v>
      </c>
      <c r="E14" s="37" t="s">
        <v>2</v>
      </c>
      <c r="F14" s="38"/>
      <c r="G14" s="38"/>
      <c r="H14" s="44"/>
      <c r="I14" s="45"/>
      <c r="J14" s="45"/>
      <c r="K14" s="45"/>
      <c r="L14" s="45"/>
      <c r="M14" s="45"/>
      <c r="N14" s="45"/>
      <c r="O14" s="41" t="s">
        <v>2</v>
      </c>
      <c r="P14" s="68">
        <f>P15</f>
        <v>1202.263</v>
      </c>
      <c r="Q14" s="120"/>
      <c r="R14" s="119"/>
      <c r="S14" s="117">
        <f t="shared" si="1"/>
        <v>1202.263</v>
      </c>
      <c r="T14" s="127">
        <f t="shared" si="1"/>
        <v>100</v>
      </c>
      <c r="U14" s="117"/>
      <c r="V14" s="117"/>
      <c r="W14" s="117"/>
      <c r="X14" s="109">
        <f t="shared" si="0"/>
        <v>0</v>
      </c>
    </row>
    <row r="15" spans="1:24" s="3" customFormat="1" ht="27.75" customHeight="1" outlineLevel="1">
      <c r="A15" s="34" t="s">
        <v>113</v>
      </c>
      <c r="B15" s="43">
        <v>958</v>
      </c>
      <c r="C15" s="36" t="s">
        <v>24</v>
      </c>
      <c r="D15" s="36" t="s">
        <v>80</v>
      </c>
      <c r="E15" s="47" t="s">
        <v>49</v>
      </c>
      <c r="F15" s="48"/>
      <c r="G15" s="49"/>
      <c r="H15" s="44"/>
      <c r="I15" s="44"/>
      <c r="J15" s="44"/>
      <c r="K15" s="44"/>
      <c r="L15" s="44"/>
      <c r="M15" s="44"/>
      <c r="N15" s="44"/>
      <c r="O15" s="50"/>
      <c r="P15" s="69">
        <v>1202.263</v>
      </c>
      <c r="Q15" s="121"/>
      <c r="R15" s="119"/>
      <c r="S15" s="117">
        <v>1202.263</v>
      </c>
      <c r="T15" s="127">
        <f>S15/P15*100</f>
        <v>100</v>
      </c>
      <c r="U15" s="117"/>
      <c r="V15" s="117"/>
      <c r="W15" s="117"/>
      <c r="X15" s="109">
        <f t="shared" si="0"/>
        <v>0</v>
      </c>
    </row>
    <row r="16" spans="1:24" s="3" customFormat="1" ht="78" customHeight="1">
      <c r="A16" s="65" t="s">
        <v>21</v>
      </c>
      <c r="B16" s="139">
        <v>958</v>
      </c>
      <c r="C16" s="29" t="s">
        <v>32</v>
      </c>
      <c r="D16" s="27" t="s">
        <v>18</v>
      </c>
      <c r="E16" s="29" t="s">
        <v>2</v>
      </c>
      <c r="F16" s="27"/>
      <c r="G16" s="27"/>
      <c r="H16" s="27"/>
      <c r="I16" s="27"/>
      <c r="J16" s="27"/>
      <c r="K16" s="27"/>
      <c r="L16" s="27"/>
      <c r="M16" s="27"/>
      <c r="N16" s="27"/>
      <c r="O16" s="29"/>
      <c r="P16" s="140">
        <f aca="true" t="shared" si="2" ref="P16:S17">P17</f>
        <v>703.018</v>
      </c>
      <c r="Q16" s="140" t="e">
        <f t="shared" si="2"/>
        <v>#REF!</v>
      </c>
      <c r="R16" s="140" t="e">
        <f t="shared" si="2"/>
        <v>#REF!</v>
      </c>
      <c r="S16" s="140">
        <f t="shared" si="2"/>
        <v>703.018</v>
      </c>
      <c r="T16" s="127">
        <f>T17</f>
        <v>100</v>
      </c>
      <c r="U16" s="117"/>
      <c r="V16" s="117"/>
      <c r="W16" s="117"/>
      <c r="X16" s="109">
        <f>S16-P16</f>
        <v>0</v>
      </c>
    </row>
    <row r="17" spans="1:24" s="3" customFormat="1" ht="77.25" customHeight="1" outlineLevel="5">
      <c r="A17" s="63" t="s">
        <v>20</v>
      </c>
      <c r="B17" s="51">
        <v>958</v>
      </c>
      <c r="C17" s="37" t="s">
        <v>32</v>
      </c>
      <c r="D17" s="36" t="s">
        <v>18</v>
      </c>
      <c r="E17" s="37" t="s">
        <v>2</v>
      </c>
      <c r="F17" s="36"/>
      <c r="G17" s="38"/>
      <c r="H17" s="44"/>
      <c r="I17" s="45"/>
      <c r="J17" s="45"/>
      <c r="K17" s="45"/>
      <c r="L17" s="45"/>
      <c r="M17" s="45"/>
      <c r="N17" s="45"/>
      <c r="O17" s="52"/>
      <c r="P17" s="68">
        <f t="shared" si="2"/>
        <v>703.018</v>
      </c>
      <c r="Q17" s="68" t="e">
        <f t="shared" si="2"/>
        <v>#REF!</v>
      </c>
      <c r="R17" s="68" t="e">
        <f t="shared" si="2"/>
        <v>#REF!</v>
      </c>
      <c r="S17" s="68">
        <f t="shared" si="2"/>
        <v>703.018</v>
      </c>
      <c r="T17" s="127">
        <f>T18</f>
        <v>100</v>
      </c>
      <c r="U17" s="117"/>
      <c r="V17" s="117"/>
      <c r="W17" s="117"/>
      <c r="X17" s="109">
        <f t="shared" si="0"/>
        <v>0</v>
      </c>
    </row>
    <row r="18" spans="1:24" s="3" customFormat="1" ht="30" customHeight="1" outlineLevel="5">
      <c r="A18" s="42" t="s">
        <v>114</v>
      </c>
      <c r="B18" s="51">
        <v>958</v>
      </c>
      <c r="C18" s="37" t="s">
        <v>32</v>
      </c>
      <c r="D18" s="36" t="s">
        <v>18</v>
      </c>
      <c r="E18" s="37" t="s">
        <v>2</v>
      </c>
      <c r="F18" s="36"/>
      <c r="G18" s="38"/>
      <c r="H18" s="44"/>
      <c r="I18" s="45"/>
      <c r="J18" s="45"/>
      <c r="K18" s="45"/>
      <c r="L18" s="45"/>
      <c r="M18" s="45"/>
      <c r="N18" s="45"/>
      <c r="O18" s="52"/>
      <c r="P18" s="68">
        <f>P19</f>
        <v>703.018</v>
      </c>
      <c r="Q18" s="68" t="e">
        <f>Q19+Q21</f>
        <v>#REF!</v>
      </c>
      <c r="R18" s="68" t="e">
        <f>R19+R21</f>
        <v>#REF!</v>
      </c>
      <c r="S18" s="68">
        <f>S19</f>
        <v>703.018</v>
      </c>
      <c r="T18" s="127">
        <f aca="true" t="shared" si="3" ref="T18:T23">S18/P18*100</f>
        <v>100</v>
      </c>
      <c r="U18" s="117"/>
      <c r="V18" s="117"/>
      <c r="W18" s="117"/>
      <c r="X18" s="109">
        <f t="shared" si="0"/>
        <v>0</v>
      </c>
    </row>
    <row r="19" spans="1:24" s="3" customFormat="1" ht="27.75" customHeight="1" outlineLevel="5">
      <c r="A19" s="34" t="s">
        <v>113</v>
      </c>
      <c r="B19" s="24">
        <v>958</v>
      </c>
      <c r="C19" s="37" t="s">
        <v>32</v>
      </c>
      <c r="D19" s="36" t="s">
        <v>81</v>
      </c>
      <c r="E19" s="37" t="s">
        <v>49</v>
      </c>
      <c r="F19" s="36"/>
      <c r="G19" s="38"/>
      <c r="H19" s="44"/>
      <c r="I19" s="45"/>
      <c r="J19" s="45"/>
      <c r="K19" s="45"/>
      <c r="L19" s="45"/>
      <c r="M19" s="45"/>
      <c r="N19" s="45"/>
      <c r="O19" s="52"/>
      <c r="P19" s="68">
        <v>703.018</v>
      </c>
      <c r="Q19" s="68" t="e">
        <f>#REF!+#REF!+Q20</f>
        <v>#REF!</v>
      </c>
      <c r="R19" s="68" t="e">
        <f>#REF!+#REF!+R20</f>
        <v>#REF!</v>
      </c>
      <c r="S19" s="68">
        <v>703.018</v>
      </c>
      <c r="T19" s="127">
        <f t="shared" si="3"/>
        <v>100</v>
      </c>
      <c r="U19" s="117"/>
      <c r="V19" s="117"/>
      <c r="W19" s="117"/>
      <c r="X19" s="109">
        <f t="shared" si="0"/>
        <v>0</v>
      </c>
    </row>
    <row r="20" spans="1:24" s="3" customFormat="1" ht="78" customHeight="1" outlineLevel="5">
      <c r="A20" s="63" t="s">
        <v>22</v>
      </c>
      <c r="B20" s="24">
        <v>958</v>
      </c>
      <c r="C20" s="37" t="s">
        <v>33</v>
      </c>
      <c r="D20" s="27" t="s">
        <v>18</v>
      </c>
      <c r="E20" s="37" t="s">
        <v>2</v>
      </c>
      <c r="F20" s="48"/>
      <c r="G20" s="49"/>
      <c r="H20" s="44"/>
      <c r="I20" s="44"/>
      <c r="J20" s="44"/>
      <c r="K20" s="44"/>
      <c r="L20" s="44"/>
      <c r="M20" s="44"/>
      <c r="N20" s="44"/>
      <c r="O20" s="50"/>
      <c r="P20" s="69">
        <f>P21</f>
        <v>2760.76417</v>
      </c>
      <c r="Q20" s="118"/>
      <c r="R20" s="118"/>
      <c r="S20" s="109">
        <f>S21</f>
        <v>2760.76417</v>
      </c>
      <c r="T20" s="127">
        <f t="shared" si="3"/>
        <v>100</v>
      </c>
      <c r="U20" s="117"/>
      <c r="V20" s="117"/>
      <c r="W20" s="117"/>
      <c r="X20" s="109">
        <f t="shared" si="0"/>
        <v>0</v>
      </c>
    </row>
    <row r="21" spans="1:24" s="3" customFormat="1" ht="78" customHeight="1" outlineLevel="5">
      <c r="A21" s="63" t="s">
        <v>20</v>
      </c>
      <c r="B21" s="24">
        <v>958</v>
      </c>
      <c r="C21" s="37" t="s">
        <v>33</v>
      </c>
      <c r="D21" s="27" t="s">
        <v>18</v>
      </c>
      <c r="E21" s="37" t="s">
        <v>2</v>
      </c>
      <c r="F21" s="36"/>
      <c r="G21" s="38"/>
      <c r="H21" s="44"/>
      <c r="I21" s="45"/>
      <c r="J21" s="45"/>
      <c r="K21" s="45"/>
      <c r="L21" s="45"/>
      <c r="M21" s="45"/>
      <c r="N21" s="45"/>
      <c r="O21" s="52"/>
      <c r="P21" s="68">
        <f>P22+P23+P24</f>
        <v>2760.76417</v>
      </c>
      <c r="Q21" s="118"/>
      <c r="R21" s="118"/>
      <c r="S21" s="68">
        <f>S22+S23+S24</f>
        <v>2760.76417</v>
      </c>
      <c r="T21" s="127">
        <f t="shared" si="3"/>
        <v>100</v>
      </c>
      <c r="U21" s="117"/>
      <c r="V21" s="117"/>
      <c r="W21" s="117"/>
      <c r="X21" s="109">
        <f t="shared" si="0"/>
        <v>0</v>
      </c>
    </row>
    <row r="22" spans="1:24" s="3" customFormat="1" ht="27" customHeight="1" outlineLevel="5">
      <c r="A22" s="34" t="s">
        <v>113</v>
      </c>
      <c r="B22" s="24">
        <v>958</v>
      </c>
      <c r="C22" s="37" t="s">
        <v>33</v>
      </c>
      <c r="D22" s="36" t="s">
        <v>82</v>
      </c>
      <c r="E22" s="47" t="s">
        <v>49</v>
      </c>
      <c r="F22" s="48"/>
      <c r="G22" s="49"/>
      <c r="H22" s="44"/>
      <c r="I22" s="44"/>
      <c r="J22" s="44"/>
      <c r="K22" s="44"/>
      <c r="L22" s="44"/>
      <c r="M22" s="44"/>
      <c r="N22" s="44"/>
      <c r="O22" s="50"/>
      <c r="P22" s="69">
        <v>2492.447</v>
      </c>
      <c r="Q22" s="118"/>
      <c r="R22" s="118"/>
      <c r="S22" s="69">
        <v>2492.447</v>
      </c>
      <c r="T22" s="127">
        <f t="shared" si="3"/>
        <v>100</v>
      </c>
      <c r="U22" s="117"/>
      <c r="V22" s="117"/>
      <c r="W22" s="117"/>
      <c r="X22" s="109">
        <f t="shared" si="0"/>
        <v>0</v>
      </c>
    </row>
    <row r="23" spans="1:24" s="3" customFormat="1" ht="45.75" customHeight="1" outlineLevel="2">
      <c r="A23" s="53" t="s">
        <v>115</v>
      </c>
      <c r="B23" s="24">
        <v>958</v>
      </c>
      <c r="C23" s="37" t="s">
        <v>33</v>
      </c>
      <c r="D23" s="36" t="s">
        <v>82</v>
      </c>
      <c r="E23" s="36">
        <v>244</v>
      </c>
      <c r="F23" s="36"/>
      <c r="G23" s="38"/>
      <c r="H23" s="44"/>
      <c r="I23" s="45"/>
      <c r="J23" s="45"/>
      <c r="K23" s="45"/>
      <c r="L23" s="45"/>
      <c r="M23" s="45"/>
      <c r="N23" s="45"/>
      <c r="O23" s="62" t="s">
        <v>2</v>
      </c>
      <c r="P23" s="68">
        <v>268.31717</v>
      </c>
      <c r="Q23" s="68" t="e">
        <f>#REF!</f>
        <v>#REF!</v>
      </c>
      <c r="R23" s="68" t="e">
        <f>#REF!</f>
        <v>#REF!</v>
      </c>
      <c r="S23" s="68">
        <v>268.31717</v>
      </c>
      <c r="T23" s="127">
        <f t="shared" si="3"/>
        <v>100</v>
      </c>
      <c r="U23" s="117"/>
      <c r="V23" s="117"/>
      <c r="W23" s="117"/>
      <c r="X23" s="109">
        <f t="shared" si="0"/>
        <v>0</v>
      </c>
    </row>
    <row r="24" spans="1:24" s="3" customFormat="1" ht="33" customHeight="1" outlineLevel="5">
      <c r="A24" s="97" t="s">
        <v>51</v>
      </c>
      <c r="B24" s="24">
        <v>958</v>
      </c>
      <c r="C24" s="37" t="s">
        <v>33</v>
      </c>
      <c r="D24" s="36" t="s">
        <v>82</v>
      </c>
      <c r="E24" s="48">
        <v>850</v>
      </c>
      <c r="F24" s="48"/>
      <c r="G24" s="49"/>
      <c r="H24" s="44"/>
      <c r="I24" s="44"/>
      <c r="J24" s="44"/>
      <c r="K24" s="44"/>
      <c r="L24" s="44"/>
      <c r="M24" s="44"/>
      <c r="N24" s="44"/>
      <c r="O24" s="67" t="s">
        <v>2</v>
      </c>
      <c r="P24" s="69">
        <v>0</v>
      </c>
      <c r="Q24" s="118"/>
      <c r="R24" s="118"/>
      <c r="S24" s="109">
        <v>0</v>
      </c>
      <c r="T24" s="127">
        <v>0</v>
      </c>
      <c r="U24" s="117"/>
      <c r="V24" s="117"/>
      <c r="W24" s="117"/>
      <c r="X24" s="109">
        <f t="shared" si="0"/>
        <v>0</v>
      </c>
    </row>
    <row r="25" spans="1:24" s="3" customFormat="1" ht="19.5" customHeight="1" outlineLevel="2">
      <c r="A25" s="63" t="s">
        <v>102</v>
      </c>
      <c r="B25" s="24">
        <v>958</v>
      </c>
      <c r="C25" s="36" t="s">
        <v>103</v>
      </c>
      <c r="D25" s="36" t="s">
        <v>18</v>
      </c>
      <c r="E25" s="36" t="s">
        <v>19</v>
      </c>
      <c r="F25" s="38"/>
      <c r="G25" s="38"/>
      <c r="H25" s="44"/>
      <c r="I25" s="45"/>
      <c r="J25" s="45"/>
      <c r="K25" s="45"/>
      <c r="L25" s="45"/>
      <c r="M25" s="45"/>
      <c r="N25" s="45"/>
      <c r="O25" s="41" t="s">
        <v>2</v>
      </c>
      <c r="P25" s="101">
        <f>P26</f>
        <v>341.5</v>
      </c>
      <c r="Q25" s="118"/>
      <c r="R25" s="118"/>
      <c r="S25" s="109">
        <f>S26</f>
        <v>341.5</v>
      </c>
      <c r="T25" s="127">
        <f aca="true" t="shared" si="4" ref="T25:T58">S25/P25*100</f>
        <v>100</v>
      </c>
      <c r="U25" s="117"/>
      <c r="V25" s="117"/>
      <c r="W25" s="117"/>
      <c r="X25" s="109">
        <f t="shared" si="0"/>
        <v>0</v>
      </c>
    </row>
    <row r="26" spans="1:24" s="3" customFormat="1" ht="33" customHeight="1" outlineLevel="2">
      <c r="A26" s="53" t="s">
        <v>46</v>
      </c>
      <c r="B26" s="24">
        <v>958</v>
      </c>
      <c r="C26" s="36" t="s">
        <v>103</v>
      </c>
      <c r="D26" s="36" t="s">
        <v>104</v>
      </c>
      <c r="E26" s="37" t="s">
        <v>47</v>
      </c>
      <c r="F26" s="38"/>
      <c r="G26" s="38"/>
      <c r="H26" s="44"/>
      <c r="I26" s="45"/>
      <c r="J26" s="45"/>
      <c r="K26" s="45"/>
      <c r="L26" s="45"/>
      <c r="M26" s="45"/>
      <c r="N26" s="45"/>
      <c r="O26" s="41"/>
      <c r="P26" s="101">
        <v>341.5</v>
      </c>
      <c r="Q26" s="101" t="e">
        <f>Q27+Q28+#REF!+#REF!</f>
        <v>#REF!</v>
      </c>
      <c r="R26" s="101" t="e">
        <f>R27+R28+#REF!+#REF!</f>
        <v>#REF!</v>
      </c>
      <c r="S26" s="101">
        <v>341.5</v>
      </c>
      <c r="T26" s="127">
        <f t="shared" si="4"/>
        <v>100</v>
      </c>
      <c r="U26" s="117"/>
      <c r="V26" s="117"/>
      <c r="W26" s="117"/>
      <c r="X26" s="109">
        <f t="shared" si="0"/>
        <v>0</v>
      </c>
    </row>
    <row r="27" spans="1:24" s="3" customFormat="1" ht="16.5" customHeight="1" outlineLevel="5">
      <c r="A27" s="65" t="s">
        <v>60</v>
      </c>
      <c r="B27" s="24">
        <v>958</v>
      </c>
      <c r="C27" s="66" t="s">
        <v>61</v>
      </c>
      <c r="D27" s="27" t="s">
        <v>18</v>
      </c>
      <c r="E27" s="37" t="s">
        <v>2</v>
      </c>
      <c r="F27" s="49"/>
      <c r="G27" s="49"/>
      <c r="H27" s="44"/>
      <c r="I27" s="44"/>
      <c r="J27" s="44"/>
      <c r="K27" s="44"/>
      <c r="L27" s="44"/>
      <c r="M27" s="44"/>
      <c r="N27" s="44"/>
      <c r="O27" s="49" t="s">
        <v>2</v>
      </c>
      <c r="P27" s="96">
        <f>P28</f>
        <v>150</v>
      </c>
      <c r="Q27" s="118"/>
      <c r="R27" s="118"/>
      <c r="S27" s="109">
        <f>S28</f>
        <v>107.67769</v>
      </c>
      <c r="T27" s="127">
        <f t="shared" si="4"/>
        <v>71.79</v>
      </c>
      <c r="U27" s="117"/>
      <c r="V27" s="117"/>
      <c r="W27" s="117"/>
      <c r="X27" s="109">
        <f t="shared" si="0"/>
        <v>-42.32231</v>
      </c>
    </row>
    <row r="28" spans="1:24" s="3" customFormat="1" ht="30" customHeight="1" outlineLevel="5">
      <c r="A28" s="46" t="s">
        <v>116</v>
      </c>
      <c r="B28" s="24">
        <v>958</v>
      </c>
      <c r="C28" s="66" t="s">
        <v>61</v>
      </c>
      <c r="D28" s="36" t="s">
        <v>83</v>
      </c>
      <c r="E28" s="48">
        <v>870</v>
      </c>
      <c r="F28" s="49"/>
      <c r="G28" s="49"/>
      <c r="H28" s="44"/>
      <c r="I28" s="44"/>
      <c r="J28" s="44"/>
      <c r="K28" s="44"/>
      <c r="L28" s="44"/>
      <c r="M28" s="44"/>
      <c r="N28" s="44"/>
      <c r="O28" s="49"/>
      <c r="P28" s="101">
        <v>150</v>
      </c>
      <c r="Q28" s="118"/>
      <c r="R28" s="118"/>
      <c r="S28" s="101">
        <v>107.67769</v>
      </c>
      <c r="T28" s="127">
        <f t="shared" si="4"/>
        <v>71.79</v>
      </c>
      <c r="U28" s="117"/>
      <c r="V28" s="117"/>
      <c r="W28" s="117"/>
      <c r="X28" s="109">
        <f t="shared" si="0"/>
        <v>-42.32231</v>
      </c>
    </row>
    <row r="29" spans="1:24" s="3" customFormat="1" ht="15.75" outlineLevel="5">
      <c r="A29" s="146" t="s">
        <v>11</v>
      </c>
      <c r="B29" s="24">
        <v>958</v>
      </c>
      <c r="C29" s="37" t="s">
        <v>41</v>
      </c>
      <c r="D29" s="36" t="s">
        <v>18</v>
      </c>
      <c r="E29" s="37" t="s">
        <v>2</v>
      </c>
      <c r="F29" s="36"/>
      <c r="G29" s="38"/>
      <c r="H29" s="44"/>
      <c r="I29" s="45"/>
      <c r="J29" s="45"/>
      <c r="K29" s="45"/>
      <c r="L29" s="45"/>
      <c r="M29" s="45"/>
      <c r="N29" s="45"/>
      <c r="O29" s="52"/>
      <c r="P29" s="98">
        <f>P30+P34+P38</f>
        <v>6966.57677</v>
      </c>
      <c r="Q29" s="98" t="e">
        <f>Q30+#REF!+Q41+Q45</f>
        <v>#REF!</v>
      </c>
      <c r="R29" s="98" t="e">
        <f>R30+#REF!+R41+R45</f>
        <v>#REF!</v>
      </c>
      <c r="S29" s="98">
        <f>S30+S34+S38</f>
        <v>6959.57677</v>
      </c>
      <c r="T29" s="127">
        <f t="shared" si="4"/>
        <v>99.9</v>
      </c>
      <c r="U29" s="117"/>
      <c r="V29" s="117"/>
      <c r="W29" s="117"/>
      <c r="X29" s="109">
        <f t="shared" si="0"/>
        <v>-7</v>
      </c>
    </row>
    <row r="30" spans="1:24" s="3" customFormat="1" ht="31.5" outlineLevel="5">
      <c r="A30" s="65" t="s">
        <v>40</v>
      </c>
      <c r="B30" s="24">
        <v>958</v>
      </c>
      <c r="C30" s="37" t="s">
        <v>41</v>
      </c>
      <c r="D30" s="36" t="s">
        <v>18</v>
      </c>
      <c r="E30" s="37" t="s">
        <v>2</v>
      </c>
      <c r="F30" s="36"/>
      <c r="G30" s="38"/>
      <c r="H30" s="44"/>
      <c r="I30" s="45"/>
      <c r="J30" s="45"/>
      <c r="K30" s="45"/>
      <c r="L30" s="45"/>
      <c r="M30" s="45"/>
      <c r="N30" s="45"/>
      <c r="O30" s="52"/>
      <c r="P30" s="98">
        <f>P31+P32</f>
        <v>6832.07677</v>
      </c>
      <c r="Q30" s="118"/>
      <c r="R30" s="118"/>
      <c r="S30" s="109">
        <f>S31+S32</f>
        <v>6832.07677</v>
      </c>
      <c r="T30" s="127">
        <f t="shared" si="4"/>
        <v>100</v>
      </c>
      <c r="U30" s="117"/>
      <c r="V30" s="117"/>
      <c r="W30" s="117"/>
      <c r="X30" s="109">
        <f t="shared" si="0"/>
        <v>0</v>
      </c>
    </row>
    <row r="31" spans="1:24" s="3" customFormat="1" ht="30.75" customHeight="1" outlineLevel="5">
      <c r="A31" s="65" t="s">
        <v>117</v>
      </c>
      <c r="B31" s="24">
        <v>958</v>
      </c>
      <c r="C31" s="72" t="s">
        <v>41</v>
      </c>
      <c r="D31" s="36" t="s">
        <v>84</v>
      </c>
      <c r="E31" s="47" t="s">
        <v>62</v>
      </c>
      <c r="F31" s="49"/>
      <c r="G31" s="49"/>
      <c r="H31" s="44"/>
      <c r="I31" s="44"/>
      <c r="J31" s="44"/>
      <c r="K31" s="44"/>
      <c r="L31" s="44"/>
      <c r="M31" s="44"/>
      <c r="N31" s="44"/>
      <c r="O31" s="49" t="s">
        <v>2</v>
      </c>
      <c r="P31" s="98">
        <v>3533.93481</v>
      </c>
      <c r="Q31" s="118"/>
      <c r="R31" s="118"/>
      <c r="S31" s="98">
        <v>3533.93481</v>
      </c>
      <c r="T31" s="127">
        <f t="shared" si="4"/>
        <v>100</v>
      </c>
      <c r="U31" s="117"/>
      <c r="V31" s="117"/>
      <c r="W31" s="117"/>
      <c r="X31" s="109">
        <f t="shared" si="0"/>
        <v>0</v>
      </c>
    </row>
    <row r="32" spans="1:24" s="4" customFormat="1" ht="36" customHeight="1">
      <c r="A32" s="53" t="s">
        <v>46</v>
      </c>
      <c r="B32" s="24">
        <v>958</v>
      </c>
      <c r="C32" s="37" t="s">
        <v>41</v>
      </c>
      <c r="D32" s="36" t="s">
        <v>84</v>
      </c>
      <c r="E32" s="71" t="s">
        <v>47</v>
      </c>
      <c r="F32" s="36"/>
      <c r="G32" s="38"/>
      <c r="H32" s="44"/>
      <c r="I32" s="45"/>
      <c r="J32" s="45"/>
      <c r="K32" s="45"/>
      <c r="L32" s="45"/>
      <c r="M32" s="45"/>
      <c r="N32" s="45"/>
      <c r="O32" s="52"/>
      <c r="P32" s="68">
        <v>3298.14196</v>
      </c>
      <c r="Q32" s="68" t="e">
        <f>#REF!+Q34+Q39</f>
        <v>#REF!</v>
      </c>
      <c r="R32" s="68" t="e">
        <f>#REF!+R34+R39</f>
        <v>#REF!</v>
      </c>
      <c r="S32" s="68">
        <v>3298.14196</v>
      </c>
      <c r="T32" s="127">
        <f t="shared" si="4"/>
        <v>100</v>
      </c>
      <c r="U32" s="116"/>
      <c r="V32" s="116"/>
      <c r="W32" s="116"/>
      <c r="X32" s="109">
        <f t="shared" si="0"/>
        <v>0</v>
      </c>
    </row>
    <row r="33" spans="1:24" s="4" customFormat="1" ht="32.25" customHeight="1">
      <c r="A33" s="97" t="s">
        <v>51</v>
      </c>
      <c r="B33" s="24">
        <v>958</v>
      </c>
      <c r="C33" s="37" t="s">
        <v>41</v>
      </c>
      <c r="D33" s="36" t="s">
        <v>84</v>
      </c>
      <c r="E33" s="47" t="s">
        <v>118</v>
      </c>
      <c r="F33" s="48"/>
      <c r="G33" s="49"/>
      <c r="H33" s="44"/>
      <c r="I33" s="44"/>
      <c r="J33" s="44"/>
      <c r="K33" s="44"/>
      <c r="L33" s="44"/>
      <c r="M33" s="44"/>
      <c r="N33" s="44"/>
      <c r="O33" s="50"/>
      <c r="P33" s="69">
        <v>0</v>
      </c>
      <c r="Q33" s="118"/>
      <c r="R33" s="118"/>
      <c r="S33" s="69">
        <v>0</v>
      </c>
      <c r="T33" s="127">
        <v>0</v>
      </c>
      <c r="U33" s="116"/>
      <c r="V33" s="116"/>
      <c r="W33" s="116"/>
      <c r="X33" s="109">
        <f t="shared" si="0"/>
        <v>0</v>
      </c>
    </row>
    <row r="34" spans="1:24" s="4" customFormat="1" ht="33.75" customHeight="1">
      <c r="A34" s="65" t="s">
        <v>31</v>
      </c>
      <c r="B34" s="24">
        <v>958</v>
      </c>
      <c r="C34" s="37" t="s">
        <v>41</v>
      </c>
      <c r="D34" s="43" t="s">
        <v>18</v>
      </c>
      <c r="E34" s="71" t="s">
        <v>2</v>
      </c>
      <c r="F34" s="36"/>
      <c r="G34" s="38"/>
      <c r="H34" s="44"/>
      <c r="I34" s="45"/>
      <c r="J34" s="45"/>
      <c r="K34" s="45"/>
      <c r="L34" s="45"/>
      <c r="M34" s="45"/>
      <c r="N34" s="45"/>
      <c r="O34" s="52"/>
      <c r="P34" s="68">
        <f>P35+P36+P37</f>
        <v>14.5</v>
      </c>
      <c r="Q34" s="118"/>
      <c r="R34" s="118"/>
      <c r="S34" s="109">
        <f>S35+S36+S37</f>
        <v>7.5</v>
      </c>
      <c r="T34" s="127">
        <f t="shared" si="4"/>
        <v>51.72</v>
      </c>
      <c r="U34" s="116"/>
      <c r="V34" s="116"/>
      <c r="W34" s="116"/>
      <c r="X34" s="109">
        <f t="shared" si="0"/>
        <v>-7</v>
      </c>
    </row>
    <row r="35" spans="1:24" s="4" customFormat="1" ht="32.25" customHeight="1">
      <c r="A35" s="53" t="s">
        <v>46</v>
      </c>
      <c r="B35" s="24">
        <v>958</v>
      </c>
      <c r="C35" s="37" t="s">
        <v>41</v>
      </c>
      <c r="D35" s="43" t="s">
        <v>79</v>
      </c>
      <c r="E35" s="47" t="s">
        <v>47</v>
      </c>
      <c r="F35" s="48"/>
      <c r="G35" s="49"/>
      <c r="H35" s="44"/>
      <c r="I35" s="44"/>
      <c r="J35" s="44"/>
      <c r="K35" s="44"/>
      <c r="L35" s="44"/>
      <c r="M35" s="44"/>
      <c r="N35" s="44"/>
      <c r="O35" s="50"/>
      <c r="P35" s="69">
        <v>5</v>
      </c>
      <c r="Q35" s="118"/>
      <c r="R35" s="118"/>
      <c r="S35" s="109">
        <v>0</v>
      </c>
      <c r="T35" s="127">
        <f t="shared" si="4"/>
        <v>0</v>
      </c>
      <c r="U35" s="116"/>
      <c r="V35" s="116"/>
      <c r="W35" s="116"/>
      <c r="X35" s="109">
        <f t="shared" si="0"/>
        <v>-5</v>
      </c>
    </row>
    <row r="36" spans="1:24" s="4" customFormat="1" ht="48" customHeight="1">
      <c r="A36" s="53" t="s">
        <v>121</v>
      </c>
      <c r="B36" s="24">
        <v>958</v>
      </c>
      <c r="C36" s="37" t="s">
        <v>41</v>
      </c>
      <c r="D36" s="43" t="s">
        <v>122</v>
      </c>
      <c r="E36" s="47" t="s">
        <v>47</v>
      </c>
      <c r="F36" s="48"/>
      <c r="G36" s="49"/>
      <c r="H36" s="44"/>
      <c r="I36" s="44"/>
      <c r="J36" s="44"/>
      <c r="K36" s="44"/>
      <c r="L36" s="44"/>
      <c r="M36" s="44"/>
      <c r="N36" s="44"/>
      <c r="O36" s="50"/>
      <c r="P36" s="69">
        <v>2</v>
      </c>
      <c r="Q36" s="118"/>
      <c r="R36" s="118"/>
      <c r="S36" s="109">
        <v>0</v>
      </c>
      <c r="T36" s="127">
        <f t="shared" si="4"/>
        <v>0</v>
      </c>
      <c r="U36" s="116"/>
      <c r="V36" s="116"/>
      <c r="W36" s="116"/>
      <c r="X36" s="109">
        <f t="shared" si="0"/>
        <v>-2</v>
      </c>
    </row>
    <row r="37" spans="1:24" s="4" customFormat="1" ht="48" customHeight="1">
      <c r="A37" s="53" t="s">
        <v>121</v>
      </c>
      <c r="B37" s="24">
        <v>958</v>
      </c>
      <c r="C37" s="37" t="s">
        <v>41</v>
      </c>
      <c r="D37" s="43" t="s">
        <v>123</v>
      </c>
      <c r="E37" s="47" t="s">
        <v>47</v>
      </c>
      <c r="F37" s="48"/>
      <c r="G37" s="49"/>
      <c r="H37" s="44"/>
      <c r="I37" s="44"/>
      <c r="J37" s="44"/>
      <c r="K37" s="44"/>
      <c r="L37" s="44"/>
      <c r="M37" s="44"/>
      <c r="N37" s="44"/>
      <c r="O37" s="50"/>
      <c r="P37" s="69">
        <v>7.5</v>
      </c>
      <c r="Q37" s="118"/>
      <c r="R37" s="118"/>
      <c r="S37" s="109">
        <v>7.5</v>
      </c>
      <c r="T37" s="127">
        <f t="shared" si="4"/>
        <v>100</v>
      </c>
      <c r="U37" s="116"/>
      <c r="V37" s="116"/>
      <c r="W37" s="116"/>
      <c r="X37" s="109">
        <f t="shared" si="0"/>
        <v>0</v>
      </c>
    </row>
    <row r="38" spans="1:24" s="4" customFormat="1" ht="30" customHeight="1">
      <c r="A38" s="63" t="s">
        <v>119</v>
      </c>
      <c r="B38" s="24">
        <v>958</v>
      </c>
      <c r="C38" s="37" t="s">
        <v>41</v>
      </c>
      <c r="D38" s="43" t="s">
        <v>120</v>
      </c>
      <c r="E38" s="47" t="s">
        <v>50</v>
      </c>
      <c r="F38" s="48"/>
      <c r="G38" s="49"/>
      <c r="H38" s="44"/>
      <c r="I38" s="44"/>
      <c r="J38" s="44"/>
      <c r="K38" s="44"/>
      <c r="L38" s="44"/>
      <c r="M38" s="44"/>
      <c r="N38" s="44"/>
      <c r="O38" s="50"/>
      <c r="P38" s="69">
        <v>120</v>
      </c>
      <c r="Q38" s="118"/>
      <c r="R38" s="118"/>
      <c r="S38" s="109">
        <v>120</v>
      </c>
      <c r="T38" s="127">
        <f>S38/P38*100</f>
        <v>100</v>
      </c>
      <c r="U38" s="116"/>
      <c r="V38" s="116"/>
      <c r="W38" s="116"/>
      <c r="X38" s="109">
        <f>S38-P38</f>
        <v>0</v>
      </c>
    </row>
    <row r="39" spans="1:24" s="4" customFormat="1" ht="15.75" customHeight="1">
      <c r="A39" s="73" t="s">
        <v>43</v>
      </c>
      <c r="B39" s="90">
        <v>958</v>
      </c>
      <c r="C39" s="75" t="s">
        <v>44</v>
      </c>
      <c r="D39" s="31" t="s">
        <v>18</v>
      </c>
      <c r="E39" s="61" t="s">
        <v>2</v>
      </c>
      <c r="F39" s="64"/>
      <c r="G39" s="76"/>
      <c r="H39" s="44"/>
      <c r="I39" s="45"/>
      <c r="J39" s="45"/>
      <c r="K39" s="45"/>
      <c r="L39" s="45"/>
      <c r="M39" s="45"/>
      <c r="N39" s="45"/>
      <c r="O39" s="77"/>
      <c r="P39" s="111">
        <f>P40</f>
        <v>282.9</v>
      </c>
      <c r="Q39" s="122"/>
      <c r="R39" s="122"/>
      <c r="S39" s="108">
        <f>S40</f>
        <v>282.9</v>
      </c>
      <c r="T39" s="126">
        <f t="shared" si="4"/>
        <v>100</v>
      </c>
      <c r="U39" s="116"/>
      <c r="V39" s="116"/>
      <c r="W39" s="116"/>
      <c r="X39" s="108">
        <f t="shared" si="0"/>
        <v>0</v>
      </c>
    </row>
    <row r="40" spans="1:24" s="4" customFormat="1" ht="15" customHeight="1">
      <c r="A40" s="65" t="s">
        <v>0</v>
      </c>
      <c r="B40" s="24">
        <v>958</v>
      </c>
      <c r="C40" s="37" t="s">
        <v>44</v>
      </c>
      <c r="D40" s="43" t="s">
        <v>18</v>
      </c>
      <c r="E40" s="47" t="s">
        <v>2</v>
      </c>
      <c r="F40" s="48"/>
      <c r="G40" s="49"/>
      <c r="H40" s="44"/>
      <c r="I40" s="44"/>
      <c r="J40" s="44"/>
      <c r="K40" s="44"/>
      <c r="L40" s="44"/>
      <c r="M40" s="44"/>
      <c r="N40" s="44"/>
      <c r="O40" s="50"/>
      <c r="P40" s="69">
        <f>P41</f>
        <v>282.9</v>
      </c>
      <c r="Q40" s="118"/>
      <c r="R40" s="118"/>
      <c r="S40" s="109">
        <f>S41</f>
        <v>282.9</v>
      </c>
      <c r="T40" s="127">
        <f t="shared" si="4"/>
        <v>100</v>
      </c>
      <c r="U40" s="116"/>
      <c r="V40" s="116"/>
      <c r="W40" s="116"/>
      <c r="X40" s="109">
        <f t="shared" si="0"/>
        <v>0</v>
      </c>
    </row>
    <row r="41" spans="1:24" s="4" customFormat="1" ht="47.25" customHeight="1">
      <c r="A41" s="65" t="s">
        <v>45</v>
      </c>
      <c r="B41" s="24">
        <v>958</v>
      </c>
      <c r="C41" s="37" t="s">
        <v>44</v>
      </c>
      <c r="D41" s="43" t="s">
        <v>18</v>
      </c>
      <c r="E41" s="71" t="s">
        <v>2</v>
      </c>
      <c r="F41" s="36"/>
      <c r="G41" s="38"/>
      <c r="H41" s="44"/>
      <c r="I41" s="45"/>
      <c r="J41" s="45"/>
      <c r="K41" s="45"/>
      <c r="L41" s="45"/>
      <c r="M41" s="45"/>
      <c r="N41" s="45"/>
      <c r="O41" s="52"/>
      <c r="P41" s="68">
        <f>P42+P43</f>
        <v>282.9</v>
      </c>
      <c r="Q41" s="118"/>
      <c r="R41" s="118"/>
      <c r="S41" s="109">
        <f>S42+S43</f>
        <v>282.9</v>
      </c>
      <c r="T41" s="127">
        <f t="shared" si="4"/>
        <v>100</v>
      </c>
      <c r="U41" s="116"/>
      <c r="V41" s="116"/>
      <c r="W41" s="116"/>
      <c r="X41" s="109">
        <f t="shared" si="0"/>
        <v>0</v>
      </c>
    </row>
    <row r="42" spans="1:24" s="4" customFormat="1" ht="16.5" customHeight="1">
      <c r="A42" s="34" t="s">
        <v>48</v>
      </c>
      <c r="B42" s="24">
        <v>958</v>
      </c>
      <c r="C42" s="37" t="s">
        <v>44</v>
      </c>
      <c r="D42" s="43" t="s">
        <v>85</v>
      </c>
      <c r="E42" s="71" t="s">
        <v>49</v>
      </c>
      <c r="F42" s="36"/>
      <c r="G42" s="38"/>
      <c r="H42" s="44"/>
      <c r="I42" s="45"/>
      <c r="J42" s="45"/>
      <c r="K42" s="45"/>
      <c r="L42" s="45"/>
      <c r="M42" s="45"/>
      <c r="N42" s="45"/>
      <c r="O42" s="52"/>
      <c r="P42" s="68">
        <v>277.8</v>
      </c>
      <c r="Q42" s="118"/>
      <c r="R42" s="118"/>
      <c r="S42" s="68">
        <v>277.8</v>
      </c>
      <c r="T42" s="127">
        <f t="shared" si="4"/>
        <v>100</v>
      </c>
      <c r="U42" s="116"/>
      <c r="V42" s="116"/>
      <c r="W42" s="116"/>
      <c r="X42" s="109">
        <f t="shared" si="0"/>
        <v>0</v>
      </c>
    </row>
    <row r="43" spans="1:24" s="4" customFormat="1" ht="30.75" customHeight="1">
      <c r="A43" s="53" t="s">
        <v>46</v>
      </c>
      <c r="B43" s="24">
        <v>958</v>
      </c>
      <c r="C43" s="37" t="s">
        <v>44</v>
      </c>
      <c r="D43" s="43" t="s">
        <v>85</v>
      </c>
      <c r="E43" s="71" t="s">
        <v>47</v>
      </c>
      <c r="F43" s="36"/>
      <c r="G43" s="38"/>
      <c r="H43" s="44"/>
      <c r="I43" s="45"/>
      <c r="J43" s="45"/>
      <c r="K43" s="45"/>
      <c r="L43" s="45"/>
      <c r="M43" s="45"/>
      <c r="N43" s="45"/>
      <c r="O43" s="52"/>
      <c r="P43" s="68">
        <v>5.1</v>
      </c>
      <c r="Q43" s="118"/>
      <c r="R43" s="118"/>
      <c r="S43" s="68">
        <v>5.1</v>
      </c>
      <c r="T43" s="127">
        <f t="shared" si="4"/>
        <v>100</v>
      </c>
      <c r="U43" s="116"/>
      <c r="V43" s="116"/>
      <c r="W43" s="116"/>
      <c r="X43" s="109">
        <f t="shared" si="0"/>
        <v>0</v>
      </c>
    </row>
    <row r="44" spans="1:24" s="4" customFormat="1" ht="32.25" customHeight="1">
      <c r="A44" s="73" t="s">
        <v>63</v>
      </c>
      <c r="B44" s="90">
        <v>958</v>
      </c>
      <c r="C44" s="61" t="s">
        <v>64</v>
      </c>
      <c r="D44" s="31" t="s">
        <v>18</v>
      </c>
      <c r="E44" s="61" t="s">
        <v>2</v>
      </c>
      <c r="F44" s="67"/>
      <c r="G44" s="67"/>
      <c r="H44" s="44"/>
      <c r="I44" s="44"/>
      <c r="J44" s="44"/>
      <c r="K44" s="44"/>
      <c r="L44" s="44"/>
      <c r="M44" s="44"/>
      <c r="N44" s="44"/>
      <c r="O44" s="67"/>
      <c r="P44" s="111">
        <f>P45</f>
        <v>118.20784</v>
      </c>
      <c r="Q44" s="122"/>
      <c r="R44" s="122"/>
      <c r="S44" s="111">
        <f>S45</f>
        <v>92.4</v>
      </c>
      <c r="T44" s="126">
        <f t="shared" si="4"/>
        <v>78.17</v>
      </c>
      <c r="U44" s="116"/>
      <c r="V44" s="116"/>
      <c r="W44" s="116"/>
      <c r="X44" s="108">
        <f t="shared" si="0"/>
        <v>-25.80784</v>
      </c>
    </row>
    <row r="45" spans="1:24" s="4" customFormat="1" ht="17.25" customHeight="1">
      <c r="A45" s="65" t="s">
        <v>65</v>
      </c>
      <c r="B45" s="24">
        <v>958</v>
      </c>
      <c r="C45" s="71" t="s">
        <v>64</v>
      </c>
      <c r="D45" s="43" t="s">
        <v>18</v>
      </c>
      <c r="E45" s="47" t="s">
        <v>2</v>
      </c>
      <c r="F45" s="49"/>
      <c r="G45" s="49"/>
      <c r="H45" s="44"/>
      <c r="I45" s="44"/>
      <c r="J45" s="44"/>
      <c r="K45" s="44"/>
      <c r="L45" s="44"/>
      <c r="M45" s="44"/>
      <c r="N45" s="44"/>
      <c r="O45" s="49"/>
      <c r="P45" s="68">
        <f>P46</f>
        <v>118.20784</v>
      </c>
      <c r="Q45" s="118"/>
      <c r="R45" s="118"/>
      <c r="S45" s="109">
        <f>S46</f>
        <v>92.4</v>
      </c>
      <c r="T45" s="127">
        <f t="shared" si="4"/>
        <v>78.17</v>
      </c>
      <c r="U45" s="116"/>
      <c r="V45" s="116"/>
      <c r="W45" s="116"/>
      <c r="X45" s="109">
        <f t="shared" si="0"/>
        <v>-25.80784</v>
      </c>
    </row>
    <row r="46" spans="1:24" s="4" customFormat="1" ht="30.75" customHeight="1">
      <c r="A46" s="65" t="s">
        <v>46</v>
      </c>
      <c r="B46" s="24">
        <v>958</v>
      </c>
      <c r="C46" s="71" t="s">
        <v>64</v>
      </c>
      <c r="D46" s="43" t="s">
        <v>124</v>
      </c>
      <c r="E46" s="47" t="s">
        <v>47</v>
      </c>
      <c r="F46" s="49"/>
      <c r="G46" s="49"/>
      <c r="H46" s="44"/>
      <c r="I46" s="44"/>
      <c r="J46" s="44"/>
      <c r="K46" s="44"/>
      <c r="L46" s="44"/>
      <c r="M46" s="44"/>
      <c r="N46" s="44"/>
      <c r="O46" s="49"/>
      <c r="P46" s="68">
        <v>118.20784</v>
      </c>
      <c r="Q46" s="118"/>
      <c r="R46" s="118"/>
      <c r="S46" s="109">
        <v>92.4</v>
      </c>
      <c r="T46" s="127">
        <f t="shared" si="4"/>
        <v>78.17</v>
      </c>
      <c r="U46" s="116"/>
      <c r="V46" s="116"/>
      <c r="W46" s="116"/>
      <c r="X46" s="109">
        <f t="shared" si="0"/>
        <v>-25.80784</v>
      </c>
    </row>
    <row r="47" spans="1:24" s="4" customFormat="1" ht="15.75" customHeight="1">
      <c r="A47" s="73" t="s">
        <v>34</v>
      </c>
      <c r="B47" s="90">
        <v>958</v>
      </c>
      <c r="C47" s="75" t="s">
        <v>35</v>
      </c>
      <c r="D47" s="60" t="s">
        <v>18</v>
      </c>
      <c r="E47" s="61" t="s">
        <v>2</v>
      </c>
      <c r="F47" s="64"/>
      <c r="G47" s="76"/>
      <c r="H47" s="44"/>
      <c r="I47" s="45"/>
      <c r="J47" s="45"/>
      <c r="K47" s="45"/>
      <c r="L47" s="45"/>
      <c r="M47" s="45"/>
      <c r="N47" s="45"/>
      <c r="O47" s="77"/>
      <c r="P47" s="111">
        <f>P48+P53</f>
        <v>8306.66378</v>
      </c>
      <c r="Q47" s="111" t="e">
        <f>Q48+#REF!</f>
        <v>#REF!</v>
      </c>
      <c r="R47" s="111" t="e">
        <f>R48+#REF!</f>
        <v>#REF!</v>
      </c>
      <c r="S47" s="111">
        <f>S48+S53</f>
        <v>8247.43676</v>
      </c>
      <c r="T47" s="126">
        <f t="shared" si="4"/>
        <v>99.29</v>
      </c>
      <c r="U47" s="116"/>
      <c r="V47" s="116"/>
      <c r="W47" s="116"/>
      <c r="X47" s="108">
        <f t="shared" si="0"/>
        <v>-59.22702</v>
      </c>
    </row>
    <row r="48" spans="1:24" s="4" customFormat="1" ht="15.75" customHeight="1">
      <c r="A48" s="65" t="s">
        <v>66</v>
      </c>
      <c r="B48" s="24">
        <v>958</v>
      </c>
      <c r="C48" s="37" t="s">
        <v>67</v>
      </c>
      <c r="D48" s="43" t="s">
        <v>18</v>
      </c>
      <c r="E48" s="71" t="s">
        <v>2</v>
      </c>
      <c r="F48" s="36"/>
      <c r="G48" s="38"/>
      <c r="H48" s="39"/>
      <c r="I48" s="40"/>
      <c r="J48" s="40"/>
      <c r="K48" s="40"/>
      <c r="L48" s="40"/>
      <c r="M48" s="40"/>
      <c r="N48" s="40"/>
      <c r="O48" s="52"/>
      <c r="P48" s="68">
        <f>P49+P52+P50+P51</f>
        <v>8200.70356</v>
      </c>
      <c r="Q48" s="118"/>
      <c r="R48" s="118"/>
      <c r="S48" s="109">
        <f>S49+S50+S52+S51</f>
        <v>8187.43676</v>
      </c>
      <c r="T48" s="127">
        <f t="shared" si="4"/>
        <v>99.84</v>
      </c>
      <c r="U48" s="116"/>
      <c r="V48" s="116"/>
      <c r="W48" s="116"/>
      <c r="X48" s="109">
        <f t="shared" si="0"/>
        <v>-13.2668</v>
      </c>
    </row>
    <row r="49" spans="1:24" s="4" customFormat="1" ht="30" customHeight="1">
      <c r="A49" s="53" t="s">
        <v>46</v>
      </c>
      <c r="B49" s="24">
        <v>958</v>
      </c>
      <c r="C49" s="37" t="s">
        <v>67</v>
      </c>
      <c r="D49" s="43" t="s">
        <v>86</v>
      </c>
      <c r="E49" s="71" t="s">
        <v>47</v>
      </c>
      <c r="F49" s="36"/>
      <c r="G49" s="38"/>
      <c r="H49" s="39"/>
      <c r="I49" s="40"/>
      <c r="J49" s="40"/>
      <c r="K49" s="40"/>
      <c r="L49" s="40"/>
      <c r="M49" s="40"/>
      <c r="N49" s="40"/>
      <c r="O49" s="52"/>
      <c r="P49" s="68">
        <v>2140.84056</v>
      </c>
      <c r="Q49" s="118"/>
      <c r="R49" s="118"/>
      <c r="S49" s="68">
        <v>2134.57376</v>
      </c>
      <c r="T49" s="127">
        <f t="shared" si="4"/>
        <v>99.71</v>
      </c>
      <c r="U49" s="116"/>
      <c r="V49" s="116"/>
      <c r="W49" s="116"/>
      <c r="X49" s="109">
        <f t="shared" si="0"/>
        <v>-6.2668</v>
      </c>
    </row>
    <row r="50" spans="1:24" s="4" customFormat="1" ht="15.75" customHeight="1">
      <c r="A50" s="53" t="s">
        <v>105</v>
      </c>
      <c r="B50" s="24">
        <v>958</v>
      </c>
      <c r="C50" s="37" t="s">
        <v>67</v>
      </c>
      <c r="D50" s="43" t="s">
        <v>106</v>
      </c>
      <c r="E50" s="71" t="s">
        <v>47</v>
      </c>
      <c r="F50" s="36"/>
      <c r="G50" s="38"/>
      <c r="H50" s="39"/>
      <c r="I50" s="40"/>
      <c r="J50" s="40"/>
      <c r="K50" s="40"/>
      <c r="L50" s="40"/>
      <c r="M50" s="40"/>
      <c r="N50" s="40"/>
      <c r="O50" s="52"/>
      <c r="P50" s="109">
        <v>2500</v>
      </c>
      <c r="Q50" s="118"/>
      <c r="R50" s="118"/>
      <c r="S50" s="109">
        <v>2500</v>
      </c>
      <c r="T50" s="127">
        <f>S50/P50*100</f>
        <v>100</v>
      </c>
      <c r="U50" s="116"/>
      <c r="V50" s="116"/>
      <c r="W50" s="116"/>
      <c r="X50" s="109">
        <f>S50-P50</f>
        <v>0</v>
      </c>
    </row>
    <row r="51" spans="1:24" s="4" customFormat="1" ht="30.75" customHeight="1">
      <c r="A51" s="53" t="s">
        <v>46</v>
      </c>
      <c r="B51" s="24">
        <v>958</v>
      </c>
      <c r="C51" s="37" t="s">
        <v>67</v>
      </c>
      <c r="D51" s="43" t="s">
        <v>127</v>
      </c>
      <c r="E51" s="71" t="s">
        <v>47</v>
      </c>
      <c r="F51" s="36"/>
      <c r="G51" s="38"/>
      <c r="H51" s="39"/>
      <c r="I51" s="40"/>
      <c r="J51" s="40"/>
      <c r="K51" s="40"/>
      <c r="L51" s="40"/>
      <c r="M51" s="40"/>
      <c r="N51" s="40"/>
      <c r="O51" s="52"/>
      <c r="P51" s="109">
        <v>3387.18544</v>
      </c>
      <c r="Q51" s="118"/>
      <c r="R51" s="118"/>
      <c r="S51" s="109">
        <v>3387.18544</v>
      </c>
      <c r="T51" s="127">
        <f>S51/P51*100</f>
        <v>100</v>
      </c>
      <c r="U51" s="116"/>
      <c r="V51" s="116"/>
      <c r="W51" s="116"/>
      <c r="X51" s="109">
        <f>S51-P51</f>
        <v>0</v>
      </c>
    </row>
    <row r="52" spans="1:24" s="4" customFormat="1" ht="30.75" customHeight="1">
      <c r="A52" s="53" t="s">
        <v>46</v>
      </c>
      <c r="B52" s="24">
        <v>958</v>
      </c>
      <c r="C52" s="37" t="s">
        <v>67</v>
      </c>
      <c r="D52" s="43" t="s">
        <v>87</v>
      </c>
      <c r="E52" s="71" t="s">
        <v>47</v>
      </c>
      <c r="F52" s="79"/>
      <c r="G52" s="80"/>
      <c r="H52" s="81"/>
      <c r="I52" s="81"/>
      <c r="J52" s="81"/>
      <c r="K52" s="81"/>
      <c r="L52" s="81"/>
      <c r="M52" s="81"/>
      <c r="N52" s="81"/>
      <c r="O52" s="82"/>
      <c r="P52" s="68">
        <v>172.67756</v>
      </c>
      <c r="Q52" s="118"/>
      <c r="R52" s="118"/>
      <c r="S52" s="68">
        <v>165.67756</v>
      </c>
      <c r="T52" s="127">
        <f>S52/P52*100</f>
        <v>95.95</v>
      </c>
      <c r="U52" s="116"/>
      <c r="V52" s="116"/>
      <c r="W52" s="116"/>
      <c r="X52" s="109">
        <f>S52-P52</f>
        <v>-7</v>
      </c>
    </row>
    <row r="53" spans="1:24" s="4" customFormat="1" ht="30.75" customHeight="1">
      <c r="A53" s="147" t="s">
        <v>128</v>
      </c>
      <c r="B53" s="148">
        <v>958</v>
      </c>
      <c r="C53" s="149" t="s">
        <v>25</v>
      </c>
      <c r="D53" s="150" t="s">
        <v>18</v>
      </c>
      <c r="E53" s="151" t="s">
        <v>2</v>
      </c>
      <c r="F53" s="149"/>
      <c r="G53" s="149"/>
      <c r="H53" s="152"/>
      <c r="I53" s="153"/>
      <c r="J53" s="153"/>
      <c r="K53" s="153"/>
      <c r="L53" s="153"/>
      <c r="M53" s="153"/>
      <c r="N53" s="153"/>
      <c r="O53" s="149"/>
      <c r="P53" s="108">
        <f>P54+P55</f>
        <v>105.96022</v>
      </c>
      <c r="Q53" s="115"/>
      <c r="R53" s="122"/>
      <c r="S53" s="108">
        <f>S54+S55</f>
        <v>60</v>
      </c>
      <c r="T53" s="126">
        <f>S53/P53*100</f>
        <v>56.63</v>
      </c>
      <c r="U53" s="116"/>
      <c r="V53" s="116"/>
      <c r="W53" s="116"/>
      <c r="X53" s="108">
        <f aca="true" t="shared" si="5" ref="X53:X84">S53-P53</f>
        <v>-45.96022</v>
      </c>
    </row>
    <row r="54" spans="1:24" s="4" customFormat="1" ht="29.25" customHeight="1">
      <c r="A54" s="63" t="s">
        <v>129</v>
      </c>
      <c r="B54" s="24">
        <v>958</v>
      </c>
      <c r="C54" s="38" t="s">
        <v>25</v>
      </c>
      <c r="D54" s="52" t="s">
        <v>88</v>
      </c>
      <c r="E54" s="52" t="s">
        <v>50</v>
      </c>
      <c r="F54" s="38"/>
      <c r="G54" s="38"/>
      <c r="H54" s="49"/>
      <c r="I54" s="83"/>
      <c r="J54" s="83"/>
      <c r="K54" s="83"/>
      <c r="L54" s="83"/>
      <c r="M54" s="83"/>
      <c r="N54" s="83"/>
      <c r="O54" s="38"/>
      <c r="P54" s="98">
        <v>60</v>
      </c>
      <c r="Q54" s="124"/>
      <c r="R54" s="118"/>
      <c r="S54" s="98">
        <v>60</v>
      </c>
      <c r="T54" s="127">
        <f t="shared" si="4"/>
        <v>100</v>
      </c>
      <c r="U54" s="116"/>
      <c r="V54" s="116"/>
      <c r="W54" s="116"/>
      <c r="X54" s="109">
        <f t="shared" si="5"/>
        <v>0</v>
      </c>
    </row>
    <row r="55" spans="1:24" s="4" customFormat="1" ht="30.75" customHeight="1">
      <c r="A55" s="65" t="s">
        <v>31</v>
      </c>
      <c r="B55" s="24">
        <v>958</v>
      </c>
      <c r="C55" s="38" t="s">
        <v>25</v>
      </c>
      <c r="D55" s="43" t="s">
        <v>18</v>
      </c>
      <c r="E55" s="52" t="s">
        <v>47</v>
      </c>
      <c r="F55" s="38"/>
      <c r="G55" s="38"/>
      <c r="H55" s="49"/>
      <c r="I55" s="83"/>
      <c r="J55" s="83"/>
      <c r="K55" s="83"/>
      <c r="L55" s="83"/>
      <c r="M55" s="83"/>
      <c r="N55" s="83"/>
      <c r="O55" s="38"/>
      <c r="P55" s="98">
        <f>P56+P57</f>
        <v>45.96022</v>
      </c>
      <c r="Q55" s="124"/>
      <c r="R55" s="118"/>
      <c r="S55" s="98">
        <f>S56+S57</f>
        <v>0</v>
      </c>
      <c r="T55" s="127">
        <f t="shared" si="4"/>
        <v>0</v>
      </c>
      <c r="U55" s="116"/>
      <c r="V55" s="116"/>
      <c r="W55" s="116"/>
      <c r="X55" s="109">
        <f t="shared" si="5"/>
        <v>-45.96022</v>
      </c>
    </row>
    <row r="56" spans="1:24" s="4" customFormat="1" ht="31.5" customHeight="1">
      <c r="A56" s="53" t="s">
        <v>46</v>
      </c>
      <c r="B56" s="24">
        <v>958</v>
      </c>
      <c r="C56" s="85" t="s">
        <v>25</v>
      </c>
      <c r="D56" s="52" t="s">
        <v>89</v>
      </c>
      <c r="E56" s="47" t="s">
        <v>47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69">
        <v>30</v>
      </c>
      <c r="Q56" s="118"/>
      <c r="R56" s="118"/>
      <c r="S56" s="128">
        <v>0</v>
      </c>
      <c r="T56" s="127">
        <f>S56/P56*100</f>
        <v>0</v>
      </c>
      <c r="U56" s="129"/>
      <c r="V56" s="129"/>
      <c r="W56" s="129"/>
      <c r="X56" s="130">
        <f>S56-P56</f>
        <v>-30</v>
      </c>
    </row>
    <row r="57" spans="1:24" s="4" customFormat="1" ht="29.25" customHeight="1">
      <c r="A57" s="53" t="s">
        <v>46</v>
      </c>
      <c r="B57" s="24">
        <v>958</v>
      </c>
      <c r="C57" s="85" t="s">
        <v>25</v>
      </c>
      <c r="D57" s="52" t="s">
        <v>130</v>
      </c>
      <c r="E57" s="47" t="s">
        <v>47</v>
      </c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69">
        <v>15.96022</v>
      </c>
      <c r="Q57" s="118"/>
      <c r="R57" s="118"/>
      <c r="S57" s="128">
        <v>0</v>
      </c>
      <c r="T57" s="127">
        <f>S57/P57*100</f>
        <v>0</v>
      </c>
      <c r="U57" s="129"/>
      <c r="V57" s="129"/>
      <c r="W57" s="129"/>
      <c r="X57" s="130">
        <f>S57-P57</f>
        <v>-15.96022</v>
      </c>
    </row>
    <row r="58" spans="1:24" s="4" customFormat="1" ht="15" customHeight="1">
      <c r="A58" s="86" t="s">
        <v>36</v>
      </c>
      <c r="B58" s="24">
        <v>958</v>
      </c>
      <c r="C58" s="77" t="s">
        <v>37</v>
      </c>
      <c r="D58" s="64" t="s">
        <v>18</v>
      </c>
      <c r="E58" s="75" t="s">
        <v>2</v>
      </c>
      <c r="F58" s="76"/>
      <c r="G58" s="76"/>
      <c r="H58" s="87"/>
      <c r="I58" s="88"/>
      <c r="J58" s="88"/>
      <c r="K58" s="88"/>
      <c r="L58" s="88"/>
      <c r="M58" s="88"/>
      <c r="N58" s="88"/>
      <c r="O58" s="76"/>
      <c r="P58" s="110">
        <f>+P59+P70+P74</f>
        <v>66112.00094</v>
      </c>
      <c r="Q58" s="110">
        <f>+Q59</f>
        <v>0</v>
      </c>
      <c r="R58" s="110">
        <f>+R59</f>
        <v>0</v>
      </c>
      <c r="S58" s="110">
        <f>S59+S70+S74</f>
        <v>26600.64863</v>
      </c>
      <c r="T58" s="126">
        <f t="shared" si="4"/>
        <v>40.24</v>
      </c>
      <c r="U58" s="116"/>
      <c r="V58" s="116"/>
      <c r="W58" s="116"/>
      <c r="X58" s="108">
        <f t="shared" si="5"/>
        <v>-39511.35231</v>
      </c>
    </row>
    <row r="59" spans="1:24" s="4" customFormat="1" ht="16.5" customHeight="1">
      <c r="A59" s="89" t="s">
        <v>68</v>
      </c>
      <c r="B59" s="24">
        <v>958</v>
      </c>
      <c r="C59" s="78" t="s">
        <v>69</v>
      </c>
      <c r="D59" s="36" t="s">
        <v>18</v>
      </c>
      <c r="E59" s="78" t="s">
        <v>2</v>
      </c>
      <c r="F59" s="38"/>
      <c r="G59" s="38"/>
      <c r="H59" s="84"/>
      <c r="I59" s="83"/>
      <c r="J59" s="83"/>
      <c r="K59" s="83"/>
      <c r="L59" s="83"/>
      <c r="M59" s="83"/>
      <c r="N59" s="83"/>
      <c r="O59" s="41"/>
      <c r="P59" s="98">
        <f>P60+P61+P62+P63+P64+P65+P66+P67+P68+P69</f>
        <v>59697.00094</v>
      </c>
      <c r="Q59" s="118"/>
      <c r="R59" s="118"/>
      <c r="S59" s="109">
        <f>S60+S61+S62+S63+S64+S65+S66+S67+S68+S69</f>
        <v>20207.21425</v>
      </c>
      <c r="T59" s="127">
        <f aca="true" t="shared" si="6" ref="T59:T84">S59/P59*100</f>
        <v>33.85</v>
      </c>
      <c r="U59" s="116"/>
      <c r="V59" s="116"/>
      <c r="W59" s="116"/>
      <c r="X59" s="109">
        <f t="shared" si="5"/>
        <v>-39489.78669</v>
      </c>
    </row>
    <row r="60" spans="1:24" s="4" customFormat="1" ht="30" customHeight="1">
      <c r="A60" s="89" t="s">
        <v>70</v>
      </c>
      <c r="B60" s="24">
        <v>958</v>
      </c>
      <c r="C60" s="78" t="s">
        <v>69</v>
      </c>
      <c r="D60" s="36" t="s">
        <v>90</v>
      </c>
      <c r="E60" s="78" t="s">
        <v>47</v>
      </c>
      <c r="F60" s="38"/>
      <c r="G60" s="38"/>
      <c r="H60" s="84"/>
      <c r="I60" s="83"/>
      <c r="J60" s="83"/>
      <c r="K60" s="83"/>
      <c r="L60" s="83"/>
      <c r="M60" s="83"/>
      <c r="N60" s="83"/>
      <c r="O60" s="41"/>
      <c r="P60" s="98">
        <v>131.8383</v>
      </c>
      <c r="Q60" s="118"/>
      <c r="R60" s="118"/>
      <c r="S60" s="98">
        <v>131.8383</v>
      </c>
      <c r="T60" s="127">
        <f t="shared" si="6"/>
        <v>100</v>
      </c>
      <c r="U60" s="116"/>
      <c r="V60" s="116"/>
      <c r="W60" s="116"/>
      <c r="X60" s="109">
        <f t="shared" si="5"/>
        <v>0</v>
      </c>
    </row>
    <row r="61" spans="1:24" s="4" customFormat="1" ht="46.5" customHeight="1">
      <c r="A61" s="53" t="s">
        <v>131</v>
      </c>
      <c r="B61" s="24">
        <v>958</v>
      </c>
      <c r="C61" s="37" t="s">
        <v>69</v>
      </c>
      <c r="D61" s="43" t="s">
        <v>91</v>
      </c>
      <c r="E61" s="71" t="s">
        <v>92</v>
      </c>
      <c r="F61" s="36"/>
      <c r="G61" s="38"/>
      <c r="H61" s="44"/>
      <c r="I61" s="45"/>
      <c r="J61" s="45"/>
      <c r="K61" s="45"/>
      <c r="L61" s="45"/>
      <c r="M61" s="45"/>
      <c r="N61" s="45"/>
      <c r="O61" s="52"/>
      <c r="P61" s="68">
        <v>1320.32775</v>
      </c>
      <c r="Q61" s="118"/>
      <c r="R61" s="118"/>
      <c r="S61" s="68">
        <v>487.08044</v>
      </c>
      <c r="T61" s="127">
        <f t="shared" si="6"/>
        <v>36.89</v>
      </c>
      <c r="U61" s="116"/>
      <c r="V61" s="116"/>
      <c r="W61" s="116"/>
      <c r="X61" s="109">
        <f t="shared" si="5"/>
        <v>-833.24731</v>
      </c>
    </row>
    <row r="62" spans="1:24" s="4" customFormat="1" ht="46.5" customHeight="1">
      <c r="A62" s="53" t="s">
        <v>132</v>
      </c>
      <c r="B62" s="24">
        <v>958</v>
      </c>
      <c r="C62" s="78" t="s">
        <v>69</v>
      </c>
      <c r="D62" s="66" t="s">
        <v>107</v>
      </c>
      <c r="E62" s="91" t="s">
        <v>92</v>
      </c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69">
        <v>1592.6486</v>
      </c>
      <c r="Q62" s="118"/>
      <c r="R62" s="118"/>
      <c r="S62" s="69">
        <v>685.12458</v>
      </c>
      <c r="T62" s="127">
        <f aca="true" t="shared" si="7" ref="T62:T69">S62/P62*100</f>
        <v>43.02</v>
      </c>
      <c r="U62" s="116"/>
      <c r="V62" s="116"/>
      <c r="W62" s="116"/>
      <c r="X62" s="109">
        <f aca="true" t="shared" si="8" ref="X62:X69">S62-P62</f>
        <v>-907.52402</v>
      </c>
    </row>
    <row r="63" spans="1:24" s="4" customFormat="1" ht="62.25" customHeight="1">
      <c r="A63" s="53" t="s">
        <v>134</v>
      </c>
      <c r="B63" s="24">
        <v>958</v>
      </c>
      <c r="C63" s="78" t="s">
        <v>69</v>
      </c>
      <c r="D63" s="66" t="s">
        <v>93</v>
      </c>
      <c r="E63" s="91" t="s">
        <v>92</v>
      </c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69">
        <v>12644.35183</v>
      </c>
      <c r="Q63" s="118"/>
      <c r="R63" s="118"/>
      <c r="S63" s="69">
        <v>4166.98552</v>
      </c>
      <c r="T63" s="127">
        <f t="shared" si="7"/>
        <v>32.96</v>
      </c>
      <c r="U63" s="116"/>
      <c r="V63" s="116"/>
      <c r="W63" s="116"/>
      <c r="X63" s="109">
        <f t="shared" si="8"/>
        <v>-8477.36631</v>
      </c>
    </row>
    <row r="64" spans="1:24" s="4" customFormat="1" ht="65.25" customHeight="1">
      <c r="A64" s="53" t="s">
        <v>133</v>
      </c>
      <c r="B64" s="24">
        <v>958</v>
      </c>
      <c r="C64" s="78" t="s">
        <v>69</v>
      </c>
      <c r="D64" s="66" t="s">
        <v>108</v>
      </c>
      <c r="E64" s="91" t="s">
        <v>92</v>
      </c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69">
        <v>18442.83407</v>
      </c>
      <c r="Q64" s="118"/>
      <c r="R64" s="118"/>
      <c r="S64" s="69">
        <v>5532.85022</v>
      </c>
      <c r="T64" s="127">
        <f t="shared" si="7"/>
        <v>30</v>
      </c>
      <c r="U64" s="116"/>
      <c r="V64" s="116"/>
      <c r="W64" s="116"/>
      <c r="X64" s="109">
        <f t="shared" si="8"/>
        <v>-12909.98385</v>
      </c>
    </row>
    <row r="65" spans="1:24" s="4" customFormat="1" ht="48" customHeight="1">
      <c r="A65" s="53" t="s">
        <v>135</v>
      </c>
      <c r="B65" s="24">
        <v>958</v>
      </c>
      <c r="C65" s="78" t="s">
        <v>69</v>
      </c>
      <c r="D65" s="66" t="s">
        <v>91</v>
      </c>
      <c r="E65" s="91" t="s">
        <v>92</v>
      </c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69">
        <v>10976.29942</v>
      </c>
      <c r="Q65" s="118"/>
      <c r="R65" s="118"/>
      <c r="S65" s="69">
        <v>3617.27364</v>
      </c>
      <c r="T65" s="127">
        <f t="shared" si="7"/>
        <v>32.96</v>
      </c>
      <c r="U65" s="116"/>
      <c r="V65" s="116"/>
      <c r="W65" s="116"/>
      <c r="X65" s="109">
        <f t="shared" si="8"/>
        <v>-7359.02578</v>
      </c>
    </row>
    <row r="66" spans="1:24" s="4" customFormat="1" ht="47.25" customHeight="1">
      <c r="A66" s="53" t="s">
        <v>136</v>
      </c>
      <c r="B66" s="24">
        <v>958</v>
      </c>
      <c r="C66" s="78" t="s">
        <v>69</v>
      </c>
      <c r="D66" s="66" t="s">
        <v>107</v>
      </c>
      <c r="E66" s="91" t="s">
        <v>92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69">
        <v>12860.88643</v>
      </c>
      <c r="Q66" s="118"/>
      <c r="R66" s="118"/>
      <c r="S66" s="69">
        <v>3858.26593</v>
      </c>
      <c r="T66" s="127">
        <f t="shared" si="7"/>
        <v>30</v>
      </c>
      <c r="U66" s="116"/>
      <c r="V66" s="116"/>
      <c r="W66" s="116"/>
      <c r="X66" s="109">
        <f t="shared" si="8"/>
        <v>-9002.6205</v>
      </c>
    </row>
    <row r="67" spans="1:24" s="4" customFormat="1" ht="31.5" customHeight="1">
      <c r="A67" s="53" t="s">
        <v>137</v>
      </c>
      <c r="B67" s="24">
        <v>958</v>
      </c>
      <c r="C67" s="78" t="s">
        <v>69</v>
      </c>
      <c r="D67" s="66" t="s">
        <v>139</v>
      </c>
      <c r="E67" s="91" t="s">
        <v>138</v>
      </c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69">
        <v>1575.23154</v>
      </c>
      <c r="Q67" s="118"/>
      <c r="R67" s="118"/>
      <c r="S67" s="69">
        <v>1575.21262</v>
      </c>
      <c r="T67" s="127">
        <f t="shared" si="7"/>
        <v>100</v>
      </c>
      <c r="U67" s="116"/>
      <c r="V67" s="116"/>
      <c r="W67" s="116"/>
      <c r="X67" s="109">
        <f t="shared" si="8"/>
        <v>-0.01892</v>
      </c>
    </row>
    <row r="68" spans="1:24" s="4" customFormat="1" ht="31.5" customHeight="1">
      <c r="A68" s="53" t="s">
        <v>140</v>
      </c>
      <c r="B68" s="24">
        <v>958</v>
      </c>
      <c r="C68" s="78" t="s">
        <v>69</v>
      </c>
      <c r="D68" s="66" t="s">
        <v>141</v>
      </c>
      <c r="E68" s="91" t="s">
        <v>50</v>
      </c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69">
        <v>87.342</v>
      </c>
      <c r="Q68" s="118"/>
      <c r="R68" s="118"/>
      <c r="S68" s="69">
        <v>87.342</v>
      </c>
      <c r="T68" s="127">
        <f t="shared" si="7"/>
        <v>100</v>
      </c>
      <c r="U68" s="116"/>
      <c r="V68" s="116"/>
      <c r="W68" s="116"/>
      <c r="X68" s="109">
        <f t="shared" si="8"/>
        <v>0</v>
      </c>
    </row>
    <row r="69" spans="1:24" s="4" customFormat="1" ht="31.5" customHeight="1">
      <c r="A69" s="53" t="s">
        <v>142</v>
      </c>
      <c r="B69" s="24">
        <v>958</v>
      </c>
      <c r="C69" s="78" t="s">
        <v>69</v>
      </c>
      <c r="D69" s="66" t="s">
        <v>143</v>
      </c>
      <c r="E69" s="91" t="s">
        <v>50</v>
      </c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69">
        <v>65.241</v>
      </c>
      <c r="Q69" s="118"/>
      <c r="R69" s="118"/>
      <c r="S69" s="69">
        <v>65.241</v>
      </c>
      <c r="T69" s="127">
        <f t="shared" si="7"/>
        <v>100</v>
      </c>
      <c r="U69" s="116"/>
      <c r="V69" s="116"/>
      <c r="W69" s="116"/>
      <c r="X69" s="109">
        <f t="shared" si="8"/>
        <v>0</v>
      </c>
    </row>
    <row r="70" spans="1:24" s="4" customFormat="1" ht="16.5" customHeight="1">
      <c r="A70" s="70" t="s">
        <v>71</v>
      </c>
      <c r="B70" s="24">
        <v>958</v>
      </c>
      <c r="C70" s="78" t="s">
        <v>72</v>
      </c>
      <c r="D70" s="66" t="s">
        <v>18</v>
      </c>
      <c r="E70" s="91" t="s">
        <v>2</v>
      </c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69">
        <f>P71+P72+P73</f>
        <v>3067.22346</v>
      </c>
      <c r="Q70" s="118"/>
      <c r="R70" s="118"/>
      <c r="S70" s="109">
        <f>S71+S72+S73</f>
        <v>3045.65784</v>
      </c>
      <c r="T70" s="127">
        <f t="shared" si="6"/>
        <v>99.3</v>
      </c>
      <c r="U70" s="116"/>
      <c r="V70" s="116"/>
      <c r="W70" s="116"/>
      <c r="X70" s="109">
        <f t="shared" si="5"/>
        <v>-21.56562</v>
      </c>
    </row>
    <row r="71" spans="1:24" s="4" customFormat="1" ht="30.75" customHeight="1">
      <c r="A71" s="53" t="s">
        <v>46</v>
      </c>
      <c r="B71" s="24">
        <v>958</v>
      </c>
      <c r="C71" s="78" t="s">
        <v>72</v>
      </c>
      <c r="D71" s="66" t="s">
        <v>144</v>
      </c>
      <c r="E71" s="91" t="s">
        <v>47</v>
      </c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69">
        <v>1426.16416</v>
      </c>
      <c r="Q71" s="118"/>
      <c r="R71" s="118"/>
      <c r="S71" s="69">
        <v>1404.59854</v>
      </c>
      <c r="T71" s="127">
        <f t="shared" si="6"/>
        <v>98.49</v>
      </c>
      <c r="U71" s="116"/>
      <c r="V71" s="116"/>
      <c r="W71" s="116"/>
      <c r="X71" s="109">
        <f t="shared" si="5"/>
        <v>-21.56562</v>
      </c>
    </row>
    <row r="72" spans="1:24" s="4" customFormat="1" ht="30.75" customHeight="1">
      <c r="A72" s="53" t="s">
        <v>46</v>
      </c>
      <c r="B72" s="24">
        <v>958</v>
      </c>
      <c r="C72" s="78" t="s">
        <v>72</v>
      </c>
      <c r="D72" s="66" t="s">
        <v>145</v>
      </c>
      <c r="E72" s="91" t="s">
        <v>47</v>
      </c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69">
        <v>1481.0593</v>
      </c>
      <c r="Q72" s="118"/>
      <c r="R72" s="118"/>
      <c r="S72" s="69">
        <v>1481.0593</v>
      </c>
      <c r="T72" s="127">
        <f t="shared" si="6"/>
        <v>100</v>
      </c>
      <c r="U72" s="116"/>
      <c r="V72" s="116"/>
      <c r="W72" s="116"/>
      <c r="X72" s="109">
        <f t="shared" si="5"/>
        <v>0</v>
      </c>
    </row>
    <row r="73" spans="1:24" s="4" customFormat="1" ht="32.25" customHeight="1">
      <c r="A73" s="53" t="s">
        <v>46</v>
      </c>
      <c r="B73" s="24">
        <v>958</v>
      </c>
      <c r="C73" s="78" t="s">
        <v>72</v>
      </c>
      <c r="D73" s="66" t="s">
        <v>146</v>
      </c>
      <c r="E73" s="91" t="s">
        <v>47</v>
      </c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69">
        <v>160</v>
      </c>
      <c r="Q73" s="118"/>
      <c r="R73" s="118"/>
      <c r="S73" s="69">
        <v>160</v>
      </c>
      <c r="T73" s="127">
        <f t="shared" si="6"/>
        <v>100</v>
      </c>
      <c r="U73" s="116"/>
      <c r="V73" s="116"/>
      <c r="W73" s="116"/>
      <c r="X73" s="109">
        <f t="shared" si="5"/>
        <v>0</v>
      </c>
    </row>
    <row r="74" spans="1:24" s="4" customFormat="1" ht="21" customHeight="1">
      <c r="A74" s="70" t="s">
        <v>73</v>
      </c>
      <c r="B74" s="24">
        <v>958</v>
      </c>
      <c r="C74" s="78" t="s">
        <v>74</v>
      </c>
      <c r="D74" s="66" t="s">
        <v>18</v>
      </c>
      <c r="E74" s="91" t="s">
        <v>2</v>
      </c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69">
        <f>P75+P76+P77+P78</f>
        <v>3347.77654</v>
      </c>
      <c r="Q74" s="118"/>
      <c r="R74" s="118"/>
      <c r="S74" s="69">
        <f>S75+S76+S77+S78</f>
        <v>3347.77654</v>
      </c>
      <c r="T74" s="127">
        <f t="shared" si="6"/>
        <v>100</v>
      </c>
      <c r="U74" s="116"/>
      <c r="V74" s="116"/>
      <c r="W74" s="116"/>
      <c r="X74" s="109">
        <f t="shared" si="5"/>
        <v>0</v>
      </c>
    </row>
    <row r="75" spans="1:24" s="4" customFormat="1" ht="32.25" customHeight="1">
      <c r="A75" s="53" t="s">
        <v>46</v>
      </c>
      <c r="B75" s="24">
        <v>958</v>
      </c>
      <c r="C75" s="78" t="s">
        <v>74</v>
      </c>
      <c r="D75" s="66" t="s">
        <v>94</v>
      </c>
      <c r="E75" s="91" t="s">
        <v>47</v>
      </c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69">
        <v>1547.065</v>
      </c>
      <c r="Q75" s="118"/>
      <c r="R75" s="118"/>
      <c r="S75" s="69">
        <v>1547.065</v>
      </c>
      <c r="T75" s="127">
        <f>S75/P75*100</f>
        <v>100</v>
      </c>
      <c r="U75" s="116"/>
      <c r="V75" s="116"/>
      <c r="W75" s="116"/>
      <c r="X75" s="109">
        <f>S75-P75</f>
        <v>0</v>
      </c>
    </row>
    <row r="76" spans="1:24" s="4" customFormat="1" ht="32.25" customHeight="1">
      <c r="A76" s="53" t="s">
        <v>46</v>
      </c>
      <c r="B76" s="24">
        <v>958</v>
      </c>
      <c r="C76" s="78" t="s">
        <v>74</v>
      </c>
      <c r="D76" s="66" t="s">
        <v>95</v>
      </c>
      <c r="E76" s="91" t="s">
        <v>47</v>
      </c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69">
        <v>28.085</v>
      </c>
      <c r="Q76" s="118"/>
      <c r="R76" s="118"/>
      <c r="S76" s="69">
        <v>28.085</v>
      </c>
      <c r="T76" s="127">
        <f>S76/P76*100</f>
        <v>100</v>
      </c>
      <c r="U76" s="116"/>
      <c r="V76" s="116"/>
      <c r="W76" s="116"/>
      <c r="X76" s="109">
        <f>S76-P76</f>
        <v>0</v>
      </c>
    </row>
    <row r="77" spans="1:24" s="4" customFormat="1" ht="16.5" customHeight="1">
      <c r="A77" s="70" t="s">
        <v>75</v>
      </c>
      <c r="B77" s="24">
        <v>958</v>
      </c>
      <c r="C77" s="78" t="s">
        <v>74</v>
      </c>
      <c r="D77" s="66" t="s">
        <v>147</v>
      </c>
      <c r="E77" s="91" t="s">
        <v>47</v>
      </c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69">
        <v>259.307</v>
      </c>
      <c r="Q77" s="118"/>
      <c r="R77" s="118"/>
      <c r="S77" s="69">
        <v>259.307</v>
      </c>
      <c r="T77" s="127">
        <f t="shared" si="6"/>
        <v>100</v>
      </c>
      <c r="U77" s="116"/>
      <c r="V77" s="116"/>
      <c r="W77" s="116"/>
      <c r="X77" s="109">
        <f t="shared" si="5"/>
        <v>0</v>
      </c>
    </row>
    <row r="78" spans="1:24" s="4" customFormat="1" ht="31.5" customHeight="1">
      <c r="A78" s="53" t="s">
        <v>46</v>
      </c>
      <c r="B78" s="24">
        <v>958</v>
      </c>
      <c r="C78" s="78" t="s">
        <v>74</v>
      </c>
      <c r="D78" s="66" t="s">
        <v>148</v>
      </c>
      <c r="E78" s="91" t="s">
        <v>47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69">
        <v>1513.31954</v>
      </c>
      <c r="Q78" s="118"/>
      <c r="R78" s="118"/>
      <c r="S78" s="69">
        <v>1513.31954</v>
      </c>
      <c r="T78" s="127">
        <f t="shared" si="6"/>
        <v>100</v>
      </c>
      <c r="U78" s="116"/>
      <c r="V78" s="116"/>
      <c r="W78" s="116"/>
      <c r="X78" s="109">
        <f t="shared" si="5"/>
        <v>0</v>
      </c>
    </row>
    <row r="79" spans="1:24" s="4" customFormat="1" ht="14.25" customHeight="1">
      <c r="A79" s="142" t="s">
        <v>17</v>
      </c>
      <c r="B79" s="90">
        <v>958</v>
      </c>
      <c r="C79" s="76" t="s">
        <v>16</v>
      </c>
      <c r="D79" s="76" t="s">
        <v>18</v>
      </c>
      <c r="E79" s="76" t="s">
        <v>2</v>
      </c>
      <c r="F79" s="76" t="s">
        <v>2</v>
      </c>
      <c r="G79" s="76" t="s">
        <v>3</v>
      </c>
      <c r="H79" s="67">
        <v>16099000</v>
      </c>
      <c r="I79" s="88">
        <v>16099000</v>
      </c>
      <c r="J79" s="88">
        <v>0</v>
      </c>
      <c r="K79" s="88">
        <v>16099000</v>
      </c>
      <c r="L79" s="88">
        <v>0</v>
      </c>
      <c r="M79" s="88">
        <v>16099000</v>
      </c>
      <c r="N79" s="88">
        <v>0</v>
      </c>
      <c r="O79" s="62" t="s">
        <v>2</v>
      </c>
      <c r="P79" s="110">
        <f>P80</f>
        <v>1550</v>
      </c>
      <c r="Q79" s="122"/>
      <c r="R79" s="122"/>
      <c r="S79" s="110">
        <f>S80</f>
        <v>1550</v>
      </c>
      <c r="T79" s="126">
        <f t="shared" si="6"/>
        <v>100</v>
      </c>
      <c r="U79" s="116"/>
      <c r="V79" s="116"/>
      <c r="W79" s="116"/>
      <c r="X79" s="108">
        <f t="shared" si="5"/>
        <v>0</v>
      </c>
    </row>
    <row r="80" spans="1:24" s="4" customFormat="1" ht="15.75" customHeight="1">
      <c r="A80" s="63" t="s">
        <v>42</v>
      </c>
      <c r="B80" s="24">
        <v>958</v>
      </c>
      <c r="C80" s="78" t="s">
        <v>16</v>
      </c>
      <c r="D80" s="37" t="s">
        <v>96</v>
      </c>
      <c r="E80" s="37" t="s">
        <v>50</v>
      </c>
      <c r="F80" s="92" t="s">
        <v>29</v>
      </c>
      <c r="G80" s="37">
        <v>0</v>
      </c>
      <c r="H80" s="67"/>
      <c r="I80" s="88"/>
      <c r="J80" s="88"/>
      <c r="K80" s="88"/>
      <c r="L80" s="88"/>
      <c r="M80" s="88"/>
      <c r="N80" s="88"/>
      <c r="O80" s="41" t="s">
        <v>2</v>
      </c>
      <c r="P80" s="69">
        <v>1550</v>
      </c>
      <c r="Q80" s="118"/>
      <c r="R80" s="118"/>
      <c r="S80" s="69">
        <v>1550</v>
      </c>
      <c r="T80" s="127">
        <f t="shared" si="6"/>
        <v>100</v>
      </c>
      <c r="U80" s="116"/>
      <c r="V80" s="116"/>
      <c r="W80" s="116"/>
      <c r="X80" s="109">
        <f t="shared" si="5"/>
        <v>0</v>
      </c>
    </row>
    <row r="81" spans="1:24" s="4" customFormat="1" ht="15" customHeight="1">
      <c r="A81" s="86" t="s">
        <v>23</v>
      </c>
      <c r="B81" s="90">
        <v>958</v>
      </c>
      <c r="C81" s="74" t="s">
        <v>26</v>
      </c>
      <c r="D81" s="76" t="s">
        <v>18</v>
      </c>
      <c r="E81" s="75" t="s">
        <v>2</v>
      </c>
      <c r="F81" s="143" t="s">
        <v>29</v>
      </c>
      <c r="G81" s="75">
        <v>0</v>
      </c>
      <c r="H81" s="67"/>
      <c r="I81" s="88"/>
      <c r="J81" s="88"/>
      <c r="K81" s="88"/>
      <c r="L81" s="88"/>
      <c r="M81" s="88"/>
      <c r="N81" s="88"/>
      <c r="O81" s="62" t="s">
        <v>2</v>
      </c>
      <c r="P81" s="110">
        <f>P82+P83</f>
        <v>2978</v>
      </c>
      <c r="Q81" s="122"/>
      <c r="R81" s="122"/>
      <c r="S81" s="110">
        <f>S82+S83</f>
        <v>1890.56782</v>
      </c>
      <c r="T81" s="126">
        <f t="shared" si="6"/>
        <v>63.48</v>
      </c>
      <c r="U81" s="116"/>
      <c r="V81" s="116"/>
      <c r="W81" s="116"/>
      <c r="X81" s="108">
        <f t="shared" si="5"/>
        <v>-1087.43218</v>
      </c>
    </row>
    <row r="82" spans="1:24" s="4" customFormat="1" ht="31.5" customHeight="1">
      <c r="A82" s="53" t="s">
        <v>46</v>
      </c>
      <c r="B82" s="24">
        <v>958</v>
      </c>
      <c r="C82" s="93" t="s">
        <v>26</v>
      </c>
      <c r="D82" s="37" t="s">
        <v>97</v>
      </c>
      <c r="E82" s="47" t="s">
        <v>47</v>
      </c>
      <c r="F82" s="94" t="s">
        <v>29</v>
      </c>
      <c r="G82" s="47">
        <v>0</v>
      </c>
      <c r="H82" s="67"/>
      <c r="I82" s="67"/>
      <c r="J82" s="67"/>
      <c r="K82" s="67"/>
      <c r="L82" s="67"/>
      <c r="M82" s="67"/>
      <c r="N82" s="67"/>
      <c r="O82" s="49" t="s">
        <v>2</v>
      </c>
      <c r="P82" s="69">
        <v>210</v>
      </c>
      <c r="Q82" s="118"/>
      <c r="R82" s="118"/>
      <c r="S82" s="109">
        <v>190.56782</v>
      </c>
      <c r="T82" s="127">
        <f t="shared" si="6"/>
        <v>90.75</v>
      </c>
      <c r="U82" s="116"/>
      <c r="V82" s="116"/>
      <c r="W82" s="116"/>
      <c r="X82" s="109">
        <f t="shared" si="5"/>
        <v>-19.43218</v>
      </c>
    </row>
    <row r="83" spans="1:24" s="4" customFormat="1" ht="29.25" customHeight="1">
      <c r="A83" s="70" t="s">
        <v>126</v>
      </c>
      <c r="B83" s="24">
        <v>958</v>
      </c>
      <c r="C83" s="93" t="s">
        <v>26</v>
      </c>
      <c r="D83" s="37" t="s">
        <v>125</v>
      </c>
      <c r="E83" s="91" t="s">
        <v>109</v>
      </c>
      <c r="F83" s="94"/>
      <c r="G83" s="47"/>
      <c r="H83" s="67"/>
      <c r="I83" s="67"/>
      <c r="J83" s="67"/>
      <c r="K83" s="67"/>
      <c r="L83" s="67"/>
      <c r="M83" s="67"/>
      <c r="N83" s="67"/>
      <c r="O83" s="49"/>
      <c r="P83" s="69">
        <v>2768</v>
      </c>
      <c r="Q83" s="118"/>
      <c r="R83" s="118"/>
      <c r="S83" s="109">
        <v>1700</v>
      </c>
      <c r="T83" s="127">
        <f>S83/P83*100</f>
        <v>61.42</v>
      </c>
      <c r="U83" s="116"/>
      <c r="V83" s="116"/>
      <c r="W83" s="116"/>
      <c r="X83" s="109">
        <f>P83-S83</f>
        <v>1068</v>
      </c>
    </row>
    <row r="84" spans="1:24" s="4" customFormat="1" ht="15.75" customHeight="1">
      <c r="A84" s="73" t="s">
        <v>76</v>
      </c>
      <c r="B84" s="90">
        <v>958</v>
      </c>
      <c r="C84" s="144" t="s">
        <v>77</v>
      </c>
      <c r="D84" s="75" t="s">
        <v>98</v>
      </c>
      <c r="E84" s="141" t="s">
        <v>78</v>
      </c>
      <c r="F84" s="145"/>
      <c r="G84" s="141"/>
      <c r="H84" s="67"/>
      <c r="I84" s="67"/>
      <c r="J84" s="67"/>
      <c r="K84" s="67"/>
      <c r="L84" s="67"/>
      <c r="M84" s="67"/>
      <c r="N84" s="67"/>
      <c r="O84" s="67"/>
      <c r="P84" s="110">
        <v>10</v>
      </c>
      <c r="Q84" s="110" t="e">
        <f>#REF!+#REF!+#REF!</f>
        <v>#REF!</v>
      </c>
      <c r="R84" s="110" t="e">
        <f>#REF!+#REF!+#REF!</f>
        <v>#REF!</v>
      </c>
      <c r="S84" s="110">
        <v>0</v>
      </c>
      <c r="T84" s="126">
        <f t="shared" si="6"/>
        <v>0</v>
      </c>
      <c r="U84" s="116"/>
      <c r="V84" s="116"/>
      <c r="W84" s="116"/>
      <c r="X84" s="108">
        <f t="shared" si="5"/>
        <v>-10</v>
      </c>
    </row>
    <row r="85" spans="1:24" s="3" customFormat="1" ht="15.75" outlineLevel="5">
      <c r="A85" s="95" t="s">
        <v>38</v>
      </c>
      <c r="B85" s="54"/>
      <c r="C85" s="55"/>
      <c r="D85" s="56"/>
      <c r="E85" s="55"/>
      <c r="F85" s="56"/>
      <c r="G85" s="57"/>
      <c r="H85" s="58"/>
      <c r="I85" s="58"/>
      <c r="J85" s="58"/>
      <c r="K85" s="58"/>
      <c r="L85" s="58"/>
      <c r="M85" s="58"/>
      <c r="N85" s="58"/>
      <c r="O85" s="59"/>
      <c r="P85" s="99">
        <f>P10</f>
        <v>91481.8945</v>
      </c>
      <c r="Q85" s="99" t="e">
        <f>#REF!+#REF!+#REF!+#REF!+#REF!+#REF!+Q10</f>
        <v>#REF!</v>
      </c>
      <c r="R85" s="99" t="e">
        <f>#REF!+#REF!+#REF!+#REF!+#REF!+#REF!+R10</f>
        <v>#REF!</v>
      </c>
      <c r="S85" s="99">
        <f>S10</f>
        <v>50738.75284</v>
      </c>
      <c r="T85" s="125">
        <f>S85/P85*100</f>
        <v>55.46</v>
      </c>
      <c r="U85" s="107"/>
      <c r="V85" s="107"/>
      <c r="W85" s="107"/>
      <c r="X85" s="107">
        <f>S85-P85</f>
        <v>-40743.14166</v>
      </c>
    </row>
    <row r="86" spans="1:24" s="4" customFormat="1" ht="15.75" hidden="1">
      <c r="A86" s="9"/>
      <c r="B86" s="9"/>
      <c r="C86" s="9"/>
      <c r="D86" s="9"/>
      <c r="E86" s="9"/>
      <c r="F86" s="9"/>
      <c r="G86" s="9"/>
      <c r="H86" s="14"/>
      <c r="I86" s="9"/>
      <c r="J86" s="9"/>
      <c r="K86" s="9"/>
      <c r="L86" s="9"/>
      <c r="M86" s="9"/>
      <c r="N86" s="9"/>
      <c r="O86" s="9"/>
      <c r="P86" s="15"/>
      <c r="Q86" s="16"/>
      <c r="R86" s="16"/>
      <c r="S86" s="16"/>
      <c r="T86" s="106"/>
      <c r="U86" s="106"/>
      <c r="V86" s="106"/>
      <c r="W86" s="106"/>
      <c r="X86" s="106"/>
    </row>
    <row r="87" spans="1:24" s="4" customFormat="1" ht="15.75" hidden="1">
      <c r="A87" s="9"/>
      <c r="B87" s="9"/>
      <c r="C87" s="9"/>
      <c r="D87" s="9"/>
      <c r="E87" s="9"/>
      <c r="F87" s="9"/>
      <c r="G87" s="9"/>
      <c r="H87" s="14"/>
      <c r="I87" s="9"/>
      <c r="J87" s="9"/>
      <c r="K87" s="9"/>
      <c r="L87" s="9"/>
      <c r="M87" s="9"/>
      <c r="N87" s="9"/>
      <c r="O87" s="9"/>
      <c r="P87" s="15"/>
      <c r="Q87" s="16"/>
      <c r="R87" s="16"/>
      <c r="S87" s="16"/>
      <c r="T87" s="106"/>
      <c r="U87" s="106"/>
      <c r="V87" s="106"/>
      <c r="W87" s="106"/>
      <c r="X87" s="106"/>
    </row>
    <row r="88" spans="1:24" s="4" customFormat="1" ht="15.75" hidden="1">
      <c r="A88" s="9"/>
      <c r="B88" s="9"/>
      <c r="C88" s="9"/>
      <c r="D88" s="9"/>
      <c r="E88" s="9"/>
      <c r="F88" s="9"/>
      <c r="G88" s="9"/>
      <c r="H88" s="14"/>
      <c r="I88" s="9"/>
      <c r="J88" s="9"/>
      <c r="K88" s="9"/>
      <c r="L88" s="9"/>
      <c r="M88" s="9"/>
      <c r="N88" s="9"/>
      <c r="O88" s="9"/>
      <c r="P88" s="15"/>
      <c r="Q88" s="16"/>
      <c r="R88" s="16"/>
      <c r="S88" s="16"/>
      <c r="T88" s="106"/>
      <c r="U88" s="106"/>
      <c r="V88" s="106"/>
      <c r="W88" s="106"/>
      <c r="X88" s="106"/>
    </row>
    <row r="89" spans="1:24" s="4" customFormat="1" ht="15" customHeight="1" hidden="1">
      <c r="A89" s="9"/>
      <c r="B89" s="9"/>
      <c r="C89" s="9"/>
      <c r="D89" s="9"/>
      <c r="E89" s="9"/>
      <c r="F89" s="9"/>
      <c r="G89" s="9"/>
      <c r="H89" s="14"/>
      <c r="I89" s="9"/>
      <c r="J89" s="9"/>
      <c r="K89" s="9"/>
      <c r="L89" s="9"/>
      <c r="M89" s="9"/>
      <c r="N89" s="9"/>
      <c r="O89" s="9"/>
      <c r="P89" s="15"/>
      <c r="Q89" s="16"/>
      <c r="R89" s="16"/>
      <c r="S89" s="16"/>
      <c r="T89" s="106"/>
      <c r="U89" s="106"/>
      <c r="V89" s="106"/>
      <c r="W89" s="106"/>
      <c r="X89" s="106"/>
    </row>
    <row r="90" spans="1:24" s="4" customFormat="1" ht="15.75" hidden="1">
      <c r="A90" s="9"/>
      <c r="B90" s="9"/>
      <c r="C90" s="9"/>
      <c r="D90" s="9"/>
      <c r="E90" s="9"/>
      <c r="F90" s="9"/>
      <c r="G90" s="9"/>
      <c r="H90" s="14"/>
      <c r="I90" s="9"/>
      <c r="J90" s="9"/>
      <c r="K90" s="9"/>
      <c r="L90" s="9"/>
      <c r="M90" s="9"/>
      <c r="N90" s="9"/>
      <c r="O90" s="9"/>
      <c r="P90" s="15"/>
      <c r="Q90" s="16"/>
      <c r="R90" s="16"/>
      <c r="S90" s="16"/>
      <c r="T90" s="106"/>
      <c r="U90" s="106"/>
      <c r="V90" s="106"/>
      <c r="W90" s="106"/>
      <c r="X90" s="106"/>
    </row>
    <row r="91" spans="1:24" s="4" customFormat="1" ht="15.75" hidden="1">
      <c r="A91" s="9"/>
      <c r="B91" s="9"/>
      <c r="C91" s="9"/>
      <c r="D91" s="9"/>
      <c r="E91" s="9"/>
      <c r="F91" s="9"/>
      <c r="G91" s="9"/>
      <c r="H91" s="14"/>
      <c r="I91" s="9"/>
      <c r="J91" s="9"/>
      <c r="K91" s="9"/>
      <c r="L91" s="9"/>
      <c r="M91" s="9"/>
      <c r="N91" s="9"/>
      <c r="O91" s="9"/>
      <c r="P91" s="15"/>
      <c r="Q91" s="16"/>
      <c r="R91" s="16"/>
      <c r="S91" s="16"/>
      <c r="T91" s="106"/>
      <c r="U91" s="106"/>
      <c r="V91" s="106"/>
      <c r="W91" s="106"/>
      <c r="X91" s="106"/>
    </row>
    <row r="92" spans="1:24" s="4" customFormat="1" ht="15.75" hidden="1">
      <c r="A92" s="9"/>
      <c r="B92" s="9"/>
      <c r="C92" s="9"/>
      <c r="D92" s="9"/>
      <c r="E92" s="9"/>
      <c r="F92" s="9"/>
      <c r="G92" s="9"/>
      <c r="H92" s="14"/>
      <c r="I92" s="9"/>
      <c r="J92" s="9"/>
      <c r="K92" s="9"/>
      <c r="L92" s="9"/>
      <c r="M92" s="9"/>
      <c r="N92" s="9"/>
      <c r="O92" s="9"/>
      <c r="P92" s="15"/>
      <c r="Q92" s="16"/>
      <c r="R92" s="16"/>
      <c r="S92" s="16"/>
      <c r="T92" s="106"/>
      <c r="U92" s="106"/>
      <c r="V92" s="106"/>
      <c r="W92" s="106"/>
      <c r="X92" s="106"/>
    </row>
    <row r="93" spans="1:24" s="4" customFormat="1" ht="15.75" hidden="1">
      <c r="A93" s="9"/>
      <c r="B93" s="9"/>
      <c r="C93" s="9"/>
      <c r="D93" s="9"/>
      <c r="E93" s="9"/>
      <c r="F93" s="9"/>
      <c r="G93" s="9"/>
      <c r="H93" s="14"/>
      <c r="I93" s="9"/>
      <c r="J93" s="9"/>
      <c r="K93" s="9"/>
      <c r="L93" s="9"/>
      <c r="M93" s="9"/>
      <c r="N93" s="9"/>
      <c r="O93" s="9"/>
      <c r="P93" s="15"/>
      <c r="Q93" s="16"/>
      <c r="R93" s="16"/>
      <c r="S93" s="16"/>
      <c r="T93" s="106"/>
      <c r="U93" s="106"/>
      <c r="V93" s="106"/>
      <c r="W93" s="106"/>
      <c r="X93" s="106"/>
    </row>
    <row r="94" spans="1:24" s="4" customFormat="1" ht="15.75" hidden="1">
      <c r="A94" s="9"/>
      <c r="B94" s="9"/>
      <c r="C94" s="9"/>
      <c r="D94" s="9"/>
      <c r="E94" s="9"/>
      <c r="F94" s="9"/>
      <c r="G94" s="9"/>
      <c r="H94" s="14"/>
      <c r="I94" s="9"/>
      <c r="J94" s="9"/>
      <c r="K94" s="9"/>
      <c r="L94" s="9"/>
      <c r="M94" s="9"/>
      <c r="N94" s="9"/>
      <c r="O94" s="9"/>
      <c r="P94" s="15"/>
      <c r="Q94" s="16"/>
      <c r="R94" s="16"/>
      <c r="S94" s="16"/>
      <c r="T94" s="106"/>
      <c r="U94" s="106"/>
      <c r="V94" s="106"/>
      <c r="W94" s="106"/>
      <c r="X94" s="106"/>
    </row>
    <row r="95" spans="1:24" s="4" customFormat="1" ht="15.75" hidden="1">
      <c r="A95" s="9"/>
      <c r="B95" s="9"/>
      <c r="C95" s="9"/>
      <c r="D95" s="9"/>
      <c r="E95" s="9"/>
      <c r="F95" s="9"/>
      <c r="G95" s="9"/>
      <c r="H95" s="14"/>
      <c r="I95" s="9"/>
      <c r="J95" s="9"/>
      <c r="K95" s="9"/>
      <c r="L95" s="9"/>
      <c r="M95" s="9"/>
      <c r="N95" s="9"/>
      <c r="O95" s="9"/>
      <c r="P95" s="15"/>
      <c r="Q95" s="16"/>
      <c r="R95" s="16"/>
      <c r="S95" s="16"/>
      <c r="T95" s="106"/>
      <c r="U95" s="106"/>
      <c r="V95" s="106"/>
      <c r="W95" s="106"/>
      <c r="X95" s="106"/>
    </row>
    <row r="96" spans="1:24" s="4" customFormat="1" ht="15.75" hidden="1">
      <c r="A96" s="9"/>
      <c r="B96" s="9"/>
      <c r="C96" s="9"/>
      <c r="D96" s="9"/>
      <c r="E96" s="9"/>
      <c r="F96" s="9"/>
      <c r="G96" s="9"/>
      <c r="H96" s="14"/>
      <c r="I96" s="9"/>
      <c r="J96" s="9"/>
      <c r="K96" s="9"/>
      <c r="L96" s="9"/>
      <c r="M96" s="9"/>
      <c r="N96" s="9"/>
      <c r="O96" s="9"/>
      <c r="P96" s="15"/>
      <c r="Q96" s="16"/>
      <c r="R96" s="16"/>
      <c r="S96" s="16"/>
      <c r="T96" s="106"/>
      <c r="U96" s="106"/>
      <c r="V96" s="106"/>
      <c r="W96" s="106"/>
      <c r="X96" s="106"/>
    </row>
    <row r="97" spans="1:24" s="4" customFormat="1" ht="15.75" hidden="1">
      <c r="A97" s="9"/>
      <c r="B97" s="9"/>
      <c r="C97" s="9"/>
      <c r="D97" s="9"/>
      <c r="E97" s="9"/>
      <c r="F97" s="9"/>
      <c r="G97" s="9"/>
      <c r="H97" s="14"/>
      <c r="I97" s="9"/>
      <c r="J97" s="9"/>
      <c r="K97" s="9"/>
      <c r="L97" s="9"/>
      <c r="M97" s="9"/>
      <c r="N97" s="9"/>
      <c r="O97" s="9"/>
      <c r="P97" s="15"/>
      <c r="Q97" s="16"/>
      <c r="R97" s="16"/>
      <c r="S97" s="16"/>
      <c r="T97" s="106"/>
      <c r="U97" s="106"/>
      <c r="V97" s="106"/>
      <c r="W97" s="106"/>
      <c r="X97" s="106"/>
    </row>
    <row r="98" spans="1:24" s="4" customFormat="1" ht="15.75" hidden="1">
      <c r="A98" s="9"/>
      <c r="B98" s="9"/>
      <c r="C98" s="9"/>
      <c r="D98" s="9"/>
      <c r="E98" s="9"/>
      <c r="F98" s="9"/>
      <c r="G98" s="9"/>
      <c r="H98" s="14"/>
      <c r="I98" s="9"/>
      <c r="J98" s="9"/>
      <c r="K98" s="9"/>
      <c r="L98" s="9"/>
      <c r="M98" s="9"/>
      <c r="N98" s="9"/>
      <c r="O98" s="9"/>
      <c r="P98" s="15"/>
      <c r="Q98" s="16"/>
      <c r="R98" s="16"/>
      <c r="S98" s="16"/>
      <c r="T98" s="106"/>
      <c r="U98" s="106"/>
      <c r="V98" s="106"/>
      <c r="W98" s="106"/>
      <c r="X98" s="106"/>
    </row>
    <row r="99" spans="1:24" s="4" customFormat="1" ht="15.75" hidden="1">
      <c r="A99" s="9"/>
      <c r="B99" s="9"/>
      <c r="C99" s="9"/>
      <c r="D99" s="9"/>
      <c r="E99" s="9"/>
      <c r="F99" s="9"/>
      <c r="G99" s="9"/>
      <c r="H99" s="14"/>
      <c r="I99" s="9"/>
      <c r="J99" s="9"/>
      <c r="K99" s="9"/>
      <c r="L99" s="9"/>
      <c r="M99" s="9"/>
      <c r="N99" s="9"/>
      <c r="O99" s="9"/>
      <c r="P99" s="15"/>
      <c r="Q99" s="16"/>
      <c r="R99" s="16"/>
      <c r="S99" s="16"/>
      <c r="T99" s="106"/>
      <c r="U99" s="106"/>
      <c r="V99" s="106"/>
      <c r="W99" s="106"/>
      <c r="X99" s="106"/>
    </row>
    <row r="100" spans="1:24" s="4" customFormat="1" ht="15.75" hidden="1">
      <c r="A100" s="9"/>
      <c r="B100" s="9"/>
      <c r="C100" s="9"/>
      <c r="D100" s="9"/>
      <c r="E100" s="9"/>
      <c r="F100" s="9"/>
      <c r="G100" s="9"/>
      <c r="H100" s="14"/>
      <c r="I100" s="9"/>
      <c r="J100" s="9"/>
      <c r="K100" s="9"/>
      <c r="L100" s="9"/>
      <c r="M100" s="9"/>
      <c r="N100" s="9"/>
      <c r="O100" s="9"/>
      <c r="P100" s="15"/>
      <c r="Q100" s="16"/>
      <c r="R100" s="16"/>
      <c r="S100" s="16"/>
      <c r="T100" s="106"/>
      <c r="U100" s="106"/>
      <c r="V100" s="106"/>
      <c r="W100" s="106"/>
      <c r="X100" s="106"/>
    </row>
    <row r="101" spans="1:24" s="4" customFormat="1" ht="15.75" hidden="1">
      <c r="A101" s="9"/>
      <c r="B101" s="9"/>
      <c r="C101" s="9"/>
      <c r="D101" s="9"/>
      <c r="E101" s="9"/>
      <c r="F101" s="9"/>
      <c r="G101" s="9"/>
      <c r="H101" s="14"/>
      <c r="I101" s="9"/>
      <c r="J101" s="9"/>
      <c r="K101" s="9"/>
      <c r="L101" s="9"/>
      <c r="M101" s="9"/>
      <c r="N101" s="9"/>
      <c r="O101" s="9"/>
      <c r="P101" s="15"/>
      <c r="Q101" s="16"/>
      <c r="R101" s="16"/>
      <c r="S101" s="16"/>
      <c r="T101" s="106"/>
      <c r="U101" s="106"/>
      <c r="V101" s="106"/>
      <c r="W101" s="106"/>
      <c r="X101" s="106"/>
    </row>
    <row r="102" spans="1:24" s="4" customFormat="1" ht="5.25" customHeight="1">
      <c r="A102" s="9"/>
      <c r="B102" s="9"/>
      <c r="C102" s="9"/>
      <c r="D102" s="9"/>
      <c r="E102" s="9"/>
      <c r="F102" s="9"/>
      <c r="G102" s="9"/>
      <c r="H102" s="14"/>
      <c r="I102" s="9"/>
      <c r="J102" s="9"/>
      <c r="K102" s="9"/>
      <c r="L102" s="9"/>
      <c r="M102" s="9"/>
      <c r="N102" s="9"/>
      <c r="O102" s="9"/>
      <c r="P102" s="15"/>
      <c r="Q102" s="16"/>
      <c r="R102" s="16"/>
      <c r="S102" s="16"/>
      <c r="T102" s="106"/>
      <c r="U102" s="106"/>
      <c r="V102" s="106"/>
      <c r="W102" s="106"/>
      <c r="X102" s="106"/>
    </row>
    <row r="103" spans="1:24" s="4" customFormat="1" ht="10.5" customHeight="1">
      <c r="A103" s="9"/>
      <c r="B103" s="9"/>
      <c r="C103" s="9"/>
      <c r="D103" s="9"/>
      <c r="E103" s="9"/>
      <c r="F103" s="9"/>
      <c r="G103" s="9"/>
      <c r="H103" s="14"/>
      <c r="I103" s="9"/>
      <c r="J103" s="9"/>
      <c r="K103" s="9"/>
      <c r="L103" s="9"/>
      <c r="M103" s="9"/>
      <c r="N103" s="9"/>
      <c r="O103" s="9"/>
      <c r="P103" s="15"/>
      <c r="Q103" s="16"/>
      <c r="R103" s="16"/>
      <c r="S103" s="16"/>
      <c r="T103" s="106"/>
      <c r="U103" s="106"/>
      <c r="V103" s="106"/>
      <c r="W103" s="106"/>
      <c r="X103" s="106"/>
    </row>
    <row r="104" spans="1:16" s="4" customFormat="1" ht="15" customHeight="1" hidden="1">
      <c r="A104" s="6"/>
      <c r="B104" s="6"/>
      <c r="C104"/>
      <c r="D104"/>
      <c r="E104"/>
      <c r="F104"/>
      <c r="G104"/>
      <c r="H104" s="1"/>
      <c r="I104"/>
      <c r="J104"/>
      <c r="K104"/>
      <c r="L104"/>
      <c r="M104"/>
      <c r="N104"/>
      <c r="O104"/>
      <c r="P104" s="7"/>
    </row>
    <row r="105" spans="1:16" s="4" customFormat="1" ht="15.75">
      <c r="A105" s="6"/>
      <c r="B105" s="6"/>
      <c r="C105"/>
      <c r="D105"/>
      <c r="E105"/>
      <c r="F105"/>
      <c r="G105"/>
      <c r="H105" s="1"/>
      <c r="I105"/>
      <c r="J105"/>
      <c r="K105"/>
      <c r="L105"/>
      <c r="M105"/>
      <c r="N105"/>
      <c r="O105"/>
      <c r="P105" s="7"/>
    </row>
    <row r="106" spans="1:17" s="4" customFormat="1" ht="15.75" customHeight="1">
      <c r="A106" s="6"/>
      <c r="B106" s="6"/>
      <c r="C106"/>
      <c r="D106"/>
      <c r="E106"/>
      <c r="F106"/>
      <c r="G106"/>
      <c r="H106" s="1"/>
      <c r="I106"/>
      <c r="J106"/>
      <c r="K106"/>
      <c r="L106"/>
      <c r="M106"/>
      <c r="N106"/>
      <c r="O106"/>
      <c r="P106" s="7"/>
      <c r="Q106" s="5"/>
    </row>
    <row r="108" ht="12.75" customHeight="1"/>
  </sheetData>
  <sheetProtection/>
  <mergeCells count="4">
    <mergeCell ref="S3:Y3"/>
    <mergeCell ref="S4:X4"/>
    <mergeCell ref="S5:X5"/>
    <mergeCell ref="A6:E6"/>
  </mergeCells>
  <printOptions/>
  <pageMargins left="0.7874015748031497" right="0.38" top="0.34" bottom="0.44" header="0.17" footer="0.31"/>
  <pageSetup fitToHeight="7" horizontalDpi="1200" verticalDpi="1200" orientation="portrait" paperSize="9" scale="50" r:id="rId1"/>
  <headerFooter alignWithMargins="0">
    <oddHeader>&amp;R&amp;P</oddHeader>
  </headerFooter>
  <rowBreaks count="1" manualBreakCount="1">
    <brk id="5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2016-04-12T23:16:49Z</cp:lastPrinted>
  <dcterms:created xsi:type="dcterms:W3CDTF">2002-10-08T15:02:13Z</dcterms:created>
  <dcterms:modified xsi:type="dcterms:W3CDTF">2016-04-12T23:22:30Z</dcterms:modified>
  <cp:category/>
  <cp:version/>
  <cp:contentType/>
  <cp:contentStatus/>
</cp:coreProperties>
</file>